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7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8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Varese\General Report 2022\"/>
    </mc:Choice>
  </mc:AlternateContent>
  <xr:revisionPtr revIDLastSave="0" documentId="13_ncr:1_{4AEEAB8D-97A3-4824-865F-4430903B2680}" xr6:coauthVersionLast="47" xr6:coauthVersionMax="47" xr10:uidLastSave="{00000000-0000-0000-0000-000000000000}"/>
  <workbookProtection lockStructure="1"/>
  <bookViews>
    <workbookView xWindow="-120" yWindow="-120" windowWidth="29040" windowHeight="15840" tabRatio="894" firstSheet="6" activeTab="15" xr2:uid="{00000000-000D-0000-FFFF-FFFF00000000}"/>
  </bookViews>
  <sheets>
    <sheet name="1. UNITÀ LOCALI" sheetId="110" r:id="rId1"/>
    <sheet name="1. Macrosettori" sheetId="99" r:id="rId2"/>
    <sheet name="1. Settori" sheetId="111" r:id="rId3"/>
    <sheet name="1. Tipologie" sheetId="112" r:id="rId4"/>
    <sheet name="1. Natura giuridica" sheetId="113" r:id="rId5"/>
    <sheet name="1. Specializzazione" sheetId="138" r:id="rId6"/>
    <sheet name="1. Province" sheetId="139" r:id="rId7"/>
    <sheet name="1. Delegazioni" sheetId="109" r:id="rId8"/>
    <sheet name="2. IMPRENDITORI" sheetId="142" r:id="rId9"/>
    <sheet name="2. Settori" sheetId="147" r:id="rId10"/>
    <sheet name="2. Classe d'età" sheetId="148" r:id="rId11"/>
    <sheet name="2. Genere" sheetId="149" r:id="rId12"/>
    <sheet name="2. Nazionalità" sheetId="150" r:id="rId13"/>
    <sheet name="2. Delegazioni" sheetId="151" r:id="rId14"/>
    <sheet name="3. MERCATO DEL LAVORO" sheetId="152" r:id="rId15"/>
    <sheet name="3. Settori" sheetId="153" r:id="rId16"/>
    <sheet name="3. Contratti" sheetId="154" r:id="rId17"/>
    <sheet name="3. Classe età" sheetId="155" r:id="rId18"/>
    <sheet name="3. Genere" sheetId="156" r:id="rId19"/>
    <sheet name="3. Nazionalità" sheetId="158" state="hidden" r:id="rId20"/>
    <sheet name="3. Delegazioni" sheetId="160" r:id="rId21"/>
  </sheets>
  <externalReferences>
    <externalReference r:id="rId22"/>
  </externalReferences>
  <definedNames>
    <definedName name="_xlnm.Print_Area" localSheetId="7">'1. Delegazioni'!$B$34:$N$43</definedName>
    <definedName name="_xlnm.Print_Area" localSheetId="1">'1. Macrosettori'!$BP$8:$CK$55</definedName>
    <definedName name="_xlnm.Print_Area" localSheetId="4">'1. Natura giuridica'!$BP$8:$CK$55</definedName>
    <definedName name="_xlnm.Print_Area" localSheetId="6">'1. Province'!$B$46:$N$60</definedName>
    <definedName name="_xlnm.Print_Area" localSheetId="2">'1. Settori'!$BP$8:$CK$53</definedName>
    <definedName name="_xlnm.Print_Area" localSheetId="5">'1. Specializzazione'!$B$14:$G$46</definedName>
    <definedName name="_xlnm.Print_Area" localSheetId="3">'1. Tipologie'!$BP$8:$CK$53</definedName>
    <definedName name="_xlnm.Print_Area" localSheetId="10">'2. Classe d''età'!$BP$8:$CK$58</definedName>
    <definedName name="_xlnm.Print_Area" localSheetId="13">'2. Delegazioni'!$B$20:$N$29</definedName>
    <definedName name="_xlnm.Print_Area" localSheetId="11">'2. Genere'!$BP$8:$CK$52</definedName>
    <definedName name="_xlnm.Print_Area" localSheetId="12">'2. Nazionalità'!$BP$8:$CK$52</definedName>
    <definedName name="_xlnm.Print_Area" localSheetId="9">'2. Settori'!$BP$8:$CK$53</definedName>
    <definedName name="_xlnm.Print_Area" localSheetId="17">'3. Classe età'!$BB$6:$BW$55</definedName>
    <definedName name="_xlnm.Print_Area" localSheetId="16">'3. Contratti'!$BB$6:$BW$75</definedName>
    <definedName name="_xlnm.Print_Area" localSheetId="20">'3. Delegazioni'!$BB$6:$BW$64</definedName>
    <definedName name="_xlnm.Print_Area" localSheetId="18">'3. Genere'!$BB$6:$BW$49</definedName>
    <definedName name="_xlnm.Print_Area" localSheetId="19">'3. Nazionalità'!$BB$6:$BW$51</definedName>
    <definedName name="_xlnm.Print_Area" localSheetId="15">'3. Settori'!$BB$6:$BW$54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51" l="1"/>
  <c r="R26" i="151"/>
  <c r="R27" i="151"/>
  <c r="R28" i="151"/>
  <c r="R29" i="151"/>
  <c r="R24" i="151"/>
  <c r="H22" i="139"/>
  <c r="C53" i="151"/>
  <c r="D53" i="151"/>
  <c r="E53" i="151"/>
  <c r="F53" i="151"/>
  <c r="G53" i="151"/>
  <c r="H53" i="151"/>
  <c r="I53" i="151"/>
  <c r="J53" i="151"/>
  <c r="K53" i="151"/>
  <c r="C54" i="151"/>
  <c r="D54" i="151"/>
  <c r="F54" i="151"/>
  <c r="G54" i="151"/>
  <c r="H54" i="151"/>
  <c r="I54" i="151"/>
  <c r="J54" i="151"/>
  <c r="K54" i="151"/>
  <c r="C55" i="151"/>
  <c r="D55" i="151"/>
  <c r="E55" i="151"/>
  <c r="F55" i="151"/>
  <c r="G55" i="151"/>
  <c r="H55" i="151"/>
  <c r="I55" i="151"/>
  <c r="J55" i="151"/>
  <c r="K55" i="151"/>
  <c r="C56" i="151"/>
  <c r="D56" i="151"/>
  <c r="E56" i="151"/>
  <c r="F56" i="151"/>
  <c r="G56" i="151"/>
  <c r="H56" i="151"/>
  <c r="I56" i="151"/>
  <c r="J56" i="151"/>
  <c r="K56" i="151"/>
  <c r="C57" i="151"/>
  <c r="D57" i="151"/>
  <c r="E57" i="151"/>
  <c r="F57" i="151"/>
  <c r="G57" i="151"/>
  <c r="H57" i="151"/>
  <c r="I57" i="151"/>
  <c r="J57" i="151"/>
  <c r="K57" i="151"/>
  <c r="D52" i="151"/>
  <c r="E52" i="151"/>
  <c r="F52" i="151"/>
  <c r="G52" i="151"/>
  <c r="H52" i="151"/>
  <c r="I52" i="151"/>
  <c r="J52" i="151"/>
  <c r="K52" i="151"/>
  <c r="C52" i="151"/>
  <c r="F43" i="111"/>
  <c r="F44" i="111"/>
  <c r="F45" i="111"/>
  <c r="F46" i="111"/>
  <c r="E43" i="111"/>
  <c r="E44" i="111"/>
  <c r="E45" i="111"/>
  <c r="E46" i="111"/>
  <c r="F45" i="112"/>
  <c r="E45" i="112"/>
  <c r="F43" i="112"/>
  <c r="F44" i="112"/>
  <c r="F46" i="112"/>
  <c r="E43" i="112"/>
  <c r="E44" i="112"/>
  <c r="E46" i="112"/>
  <c r="F44" i="99"/>
  <c r="F45" i="99"/>
  <c r="F46" i="99"/>
  <c r="F47" i="99"/>
  <c r="F48" i="99"/>
  <c r="E44" i="99"/>
  <c r="E45" i="99"/>
  <c r="E46" i="99"/>
  <c r="E47" i="99"/>
  <c r="E48" i="99"/>
  <c r="Q57" i="109"/>
  <c r="P57" i="109"/>
  <c r="O57" i="109"/>
  <c r="N57" i="109"/>
  <c r="M57" i="109"/>
  <c r="L57" i="109"/>
  <c r="K57" i="109"/>
  <c r="J57" i="109"/>
  <c r="I57" i="109"/>
  <c r="H57" i="109"/>
  <c r="G57" i="109"/>
  <c r="F57" i="109"/>
  <c r="E57" i="109"/>
  <c r="D57" i="109"/>
  <c r="C57" i="109"/>
  <c r="Q56" i="109"/>
  <c r="P56" i="109"/>
  <c r="O56" i="109"/>
  <c r="N56" i="109"/>
  <c r="M56" i="109"/>
  <c r="L56" i="109"/>
  <c r="K56" i="109"/>
  <c r="J56" i="109"/>
  <c r="I56" i="109"/>
  <c r="H56" i="109"/>
  <c r="G56" i="109"/>
  <c r="F56" i="109"/>
  <c r="E56" i="109"/>
  <c r="D56" i="109"/>
  <c r="C56" i="109"/>
  <c r="Q55" i="109"/>
  <c r="P55" i="109"/>
  <c r="O55" i="109"/>
  <c r="N55" i="109"/>
  <c r="M55" i="109"/>
  <c r="L55" i="109"/>
  <c r="K55" i="109"/>
  <c r="J55" i="109"/>
  <c r="I55" i="109"/>
  <c r="H55" i="109"/>
  <c r="G55" i="109"/>
  <c r="F55" i="109"/>
  <c r="E55" i="109"/>
  <c r="D55" i="109"/>
  <c r="C55" i="109"/>
  <c r="Q54" i="109"/>
  <c r="P54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Q53" i="109"/>
  <c r="P53" i="109"/>
  <c r="O53" i="109"/>
  <c r="N53" i="109"/>
  <c r="M53" i="109"/>
  <c r="L53" i="109"/>
  <c r="K53" i="109"/>
  <c r="J53" i="109"/>
  <c r="I53" i="109"/>
  <c r="H53" i="109"/>
  <c r="G53" i="109"/>
  <c r="F53" i="109"/>
  <c r="E53" i="109"/>
  <c r="D53" i="109"/>
  <c r="C53" i="109"/>
  <c r="Q52" i="109"/>
  <c r="P52" i="109"/>
  <c r="O52" i="109"/>
  <c r="N52" i="109"/>
  <c r="M52" i="109"/>
  <c r="L52" i="109"/>
  <c r="K52" i="109"/>
  <c r="J52" i="109"/>
  <c r="I52" i="109"/>
  <c r="H52" i="109"/>
  <c r="G52" i="109"/>
  <c r="F52" i="109"/>
  <c r="E52" i="109"/>
  <c r="D52" i="109"/>
  <c r="C52" i="109"/>
  <c r="N43" i="109"/>
  <c r="M43" i="109"/>
  <c r="L43" i="109"/>
  <c r="K43" i="109"/>
  <c r="J43" i="109"/>
  <c r="I43" i="109"/>
  <c r="H43" i="109"/>
  <c r="G43" i="109"/>
  <c r="F43" i="109"/>
  <c r="E43" i="109"/>
  <c r="D43" i="109"/>
  <c r="C43" i="109"/>
  <c r="N42" i="109"/>
  <c r="M42" i="109"/>
  <c r="L42" i="109"/>
  <c r="K42" i="109"/>
  <c r="J42" i="109"/>
  <c r="I42" i="109"/>
  <c r="H42" i="109"/>
  <c r="G42" i="109"/>
  <c r="F42" i="109"/>
  <c r="E42" i="109"/>
  <c r="D42" i="109"/>
  <c r="C42" i="109"/>
  <c r="N41" i="109"/>
  <c r="M41" i="109"/>
  <c r="L41" i="109"/>
  <c r="K41" i="109"/>
  <c r="J41" i="109"/>
  <c r="I41" i="109"/>
  <c r="H41" i="109"/>
  <c r="G41" i="109"/>
  <c r="F41" i="109"/>
  <c r="E41" i="109"/>
  <c r="D41" i="109"/>
  <c r="C41" i="109"/>
  <c r="N40" i="109"/>
  <c r="M40" i="109"/>
  <c r="L40" i="109"/>
  <c r="K40" i="109"/>
  <c r="J40" i="109"/>
  <c r="I40" i="109"/>
  <c r="H40" i="109"/>
  <c r="G40" i="109"/>
  <c r="F40" i="109"/>
  <c r="E40" i="109"/>
  <c r="D40" i="109"/>
  <c r="C40" i="109"/>
  <c r="N39" i="109"/>
  <c r="M39" i="109"/>
  <c r="L39" i="109"/>
  <c r="K39" i="109"/>
  <c r="J39" i="109"/>
  <c r="I39" i="109"/>
  <c r="H39" i="109"/>
  <c r="G39" i="109"/>
  <c r="F39" i="109"/>
  <c r="E39" i="109"/>
  <c r="D39" i="109"/>
  <c r="C39" i="109"/>
  <c r="N38" i="109"/>
  <c r="M38" i="109"/>
  <c r="L38" i="109"/>
  <c r="K38" i="109"/>
  <c r="J38" i="109"/>
  <c r="I38" i="109"/>
  <c r="H38" i="109"/>
  <c r="G38" i="109"/>
  <c r="F38" i="109"/>
  <c r="E38" i="109"/>
  <c r="D38" i="109"/>
  <c r="C38" i="109"/>
  <c r="N29" i="109"/>
  <c r="M29" i="109"/>
  <c r="L29" i="109"/>
  <c r="K29" i="109"/>
  <c r="J29" i="109"/>
  <c r="I29" i="109"/>
  <c r="H29" i="109"/>
  <c r="G29" i="109"/>
  <c r="F29" i="109"/>
  <c r="E29" i="109"/>
  <c r="D29" i="109"/>
  <c r="C29" i="109"/>
  <c r="N28" i="109"/>
  <c r="M28" i="109"/>
  <c r="L28" i="109"/>
  <c r="K28" i="109"/>
  <c r="J28" i="109"/>
  <c r="I28" i="109"/>
  <c r="H28" i="109"/>
  <c r="G28" i="109"/>
  <c r="F28" i="109"/>
  <c r="E28" i="109"/>
  <c r="D28" i="109"/>
  <c r="C28" i="109"/>
  <c r="N27" i="109"/>
  <c r="M27" i="109"/>
  <c r="L27" i="109"/>
  <c r="K27" i="109"/>
  <c r="J27" i="109"/>
  <c r="I27" i="109"/>
  <c r="H27" i="109"/>
  <c r="G27" i="109"/>
  <c r="F27" i="109"/>
  <c r="E27" i="109"/>
  <c r="D27" i="109"/>
  <c r="C27" i="109"/>
  <c r="N26" i="109"/>
  <c r="M26" i="109"/>
  <c r="L26" i="109"/>
  <c r="K26" i="109"/>
  <c r="J26" i="109"/>
  <c r="I26" i="109"/>
  <c r="H26" i="109"/>
  <c r="G26" i="109"/>
  <c r="F26" i="109"/>
  <c r="E26" i="109"/>
  <c r="D26" i="109"/>
  <c r="C26" i="109"/>
  <c r="N25" i="109"/>
  <c r="M25" i="109"/>
  <c r="L25" i="109"/>
  <c r="K25" i="109"/>
  <c r="J25" i="109"/>
  <c r="I25" i="109"/>
  <c r="H25" i="109"/>
  <c r="G25" i="109"/>
  <c r="F25" i="109"/>
  <c r="E25" i="109"/>
  <c r="D25" i="109"/>
  <c r="C25" i="109"/>
  <c r="N24" i="109"/>
  <c r="M24" i="109"/>
  <c r="L24" i="109"/>
  <c r="K24" i="109"/>
  <c r="J24" i="109"/>
  <c r="I24" i="109"/>
  <c r="G24" i="109"/>
  <c r="F24" i="109"/>
  <c r="E24" i="109"/>
  <c r="D24" i="109"/>
  <c r="C24" i="109"/>
  <c r="Q15" i="109"/>
  <c r="P15" i="109"/>
  <c r="O15" i="109"/>
  <c r="N15" i="109"/>
  <c r="M15" i="109"/>
  <c r="L15" i="109"/>
  <c r="K15" i="109"/>
  <c r="J15" i="109"/>
  <c r="I15" i="109"/>
  <c r="H15" i="109"/>
  <c r="G15" i="109"/>
  <c r="F15" i="109"/>
  <c r="E15" i="109"/>
  <c r="D15" i="109"/>
  <c r="C15" i="109"/>
  <c r="Q14" i="109"/>
  <c r="P14" i="109"/>
  <c r="O14" i="109"/>
  <c r="N14" i="109"/>
  <c r="M14" i="109"/>
  <c r="L14" i="109"/>
  <c r="K14" i="109"/>
  <c r="J14" i="109"/>
  <c r="I14" i="109"/>
  <c r="H14" i="109"/>
  <c r="G14" i="109"/>
  <c r="F14" i="109"/>
  <c r="E14" i="109"/>
  <c r="D14" i="109"/>
  <c r="C14" i="109"/>
  <c r="Q13" i="109"/>
  <c r="P13" i="109"/>
  <c r="O13" i="109"/>
  <c r="N13" i="109"/>
  <c r="M13" i="109"/>
  <c r="L13" i="109"/>
  <c r="K13" i="109"/>
  <c r="J13" i="109"/>
  <c r="I13" i="109"/>
  <c r="H13" i="109"/>
  <c r="G13" i="109"/>
  <c r="F13" i="109"/>
  <c r="E13" i="109"/>
  <c r="D13" i="109"/>
  <c r="C13" i="109"/>
  <c r="Q12" i="109"/>
  <c r="P12" i="109"/>
  <c r="O12" i="109"/>
  <c r="N12" i="109"/>
  <c r="M12" i="109"/>
  <c r="L12" i="109"/>
  <c r="K12" i="109"/>
  <c r="J12" i="109"/>
  <c r="I12" i="109"/>
  <c r="H12" i="109"/>
  <c r="G12" i="109"/>
  <c r="F12" i="109"/>
  <c r="E12" i="109"/>
  <c r="D12" i="109"/>
  <c r="C12" i="109"/>
  <c r="Q11" i="109"/>
  <c r="P11" i="109"/>
  <c r="O11" i="109"/>
  <c r="N11" i="109"/>
  <c r="M11" i="109"/>
  <c r="L11" i="109"/>
  <c r="K11" i="109"/>
  <c r="J11" i="109"/>
  <c r="I11" i="109"/>
  <c r="H11" i="109"/>
  <c r="G11" i="109"/>
  <c r="F11" i="109"/>
  <c r="E11" i="109"/>
  <c r="D11" i="109"/>
  <c r="C11" i="109"/>
  <c r="Q10" i="109"/>
  <c r="P10" i="109"/>
  <c r="O10" i="109"/>
  <c r="N10" i="109"/>
  <c r="M10" i="109"/>
  <c r="L10" i="109"/>
  <c r="K10" i="109"/>
  <c r="J10" i="109"/>
  <c r="I10" i="109"/>
  <c r="H10" i="109"/>
  <c r="G10" i="109"/>
  <c r="F10" i="109"/>
  <c r="E10" i="109"/>
  <c r="D10" i="109"/>
  <c r="C10" i="109"/>
  <c r="Q81" i="139"/>
  <c r="P81" i="139"/>
  <c r="O81" i="139"/>
  <c r="N81" i="139"/>
  <c r="M81" i="139"/>
  <c r="L81" i="139"/>
  <c r="K81" i="139"/>
  <c r="J81" i="139"/>
  <c r="I81" i="139"/>
  <c r="H81" i="139"/>
  <c r="G81" i="139"/>
  <c r="F81" i="139"/>
  <c r="E81" i="139"/>
  <c r="D81" i="139"/>
  <c r="C81" i="139"/>
  <c r="Q80" i="139"/>
  <c r="P80" i="139"/>
  <c r="O80" i="139"/>
  <c r="N80" i="139"/>
  <c r="M80" i="139"/>
  <c r="L80" i="139"/>
  <c r="K80" i="139"/>
  <c r="J80" i="139"/>
  <c r="I80" i="139"/>
  <c r="H80" i="139"/>
  <c r="G80" i="139"/>
  <c r="F80" i="139"/>
  <c r="E80" i="139"/>
  <c r="D80" i="139"/>
  <c r="C80" i="139"/>
  <c r="Q79" i="139"/>
  <c r="P79" i="139"/>
  <c r="O79" i="139"/>
  <c r="N79" i="139"/>
  <c r="M79" i="139"/>
  <c r="L79" i="139"/>
  <c r="K79" i="139"/>
  <c r="J79" i="139"/>
  <c r="I79" i="139"/>
  <c r="H79" i="139"/>
  <c r="G79" i="139"/>
  <c r="F79" i="139"/>
  <c r="E79" i="139"/>
  <c r="D79" i="139"/>
  <c r="C79" i="139"/>
  <c r="Q78" i="139"/>
  <c r="P78" i="139"/>
  <c r="O78" i="139"/>
  <c r="N78" i="139"/>
  <c r="M78" i="139"/>
  <c r="L78" i="139"/>
  <c r="K78" i="139"/>
  <c r="J78" i="139"/>
  <c r="I78" i="139"/>
  <c r="H78" i="139"/>
  <c r="G78" i="139"/>
  <c r="F78" i="139"/>
  <c r="E78" i="139"/>
  <c r="D78" i="139"/>
  <c r="C78" i="139"/>
  <c r="Q77" i="139"/>
  <c r="P77" i="139"/>
  <c r="O77" i="139"/>
  <c r="N77" i="139"/>
  <c r="M77" i="139"/>
  <c r="L77" i="139"/>
  <c r="K77" i="139"/>
  <c r="J77" i="139"/>
  <c r="I77" i="139"/>
  <c r="H77" i="139"/>
  <c r="G77" i="139"/>
  <c r="F77" i="139"/>
  <c r="E77" i="139"/>
  <c r="D77" i="139"/>
  <c r="C77" i="139"/>
  <c r="Q76" i="139"/>
  <c r="P76" i="139"/>
  <c r="O76" i="139"/>
  <c r="N76" i="139"/>
  <c r="M76" i="139"/>
  <c r="L76" i="139"/>
  <c r="K76" i="139"/>
  <c r="J76" i="139"/>
  <c r="I76" i="139"/>
  <c r="H76" i="139"/>
  <c r="G76" i="139"/>
  <c r="F76" i="139"/>
  <c r="E76" i="139"/>
  <c r="D76" i="139"/>
  <c r="C76" i="139"/>
  <c r="Q75" i="139"/>
  <c r="P75" i="139"/>
  <c r="O75" i="139"/>
  <c r="N75" i="139"/>
  <c r="M75" i="139"/>
  <c r="L75" i="139"/>
  <c r="K75" i="139"/>
  <c r="J75" i="139"/>
  <c r="I75" i="139"/>
  <c r="H75" i="139"/>
  <c r="G75" i="139"/>
  <c r="F75" i="139"/>
  <c r="E75" i="139"/>
  <c r="D75" i="139"/>
  <c r="C75" i="139"/>
  <c r="Q74" i="139"/>
  <c r="P74" i="139"/>
  <c r="O74" i="139"/>
  <c r="N74" i="139"/>
  <c r="M74" i="139"/>
  <c r="L74" i="139"/>
  <c r="K74" i="139"/>
  <c r="J74" i="139"/>
  <c r="I74" i="139"/>
  <c r="H74" i="139"/>
  <c r="G74" i="139"/>
  <c r="F74" i="139"/>
  <c r="E74" i="139"/>
  <c r="D74" i="139"/>
  <c r="C74" i="139"/>
  <c r="Q73" i="139"/>
  <c r="P73" i="139"/>
  <c r="O73" i="139"/>
  <c r="N73" i="139"/>
  <c r="M73" i="139"/>
  <c r="L73" i="139"/>
  <c r="K73" i="139"/>
  <c r="J73" i="139"/>
  <c r="I73" i="139"/>
  <c r="H73" i="139"/>
  <c r="G73" i="139"/>
  <c r="F73" i="139"/>
  <c r="E73" i="139"/>
  <c r="D73" i="139"/>
  <c r="C73" i="139"/>
  <c r="Q72" i="139"/>
  <c r="P72" i="139"/>
  <c r="O72" i="139"/>
  <c r="N72" i="139"/>
  <c r="M72" i="139"/>
  <c r="L72" i="139"/>
  <c r="K72" i="139"/>
  <c r="J72" i="139"/>
  <c r="I72" i="139"/>
  <c r="H72" i="139"/>
  <c r="G72" i="139"/>
  <c r="F72" i="139"/>
  <c r="E72" i="139"/>
  <c r="D72" i="139"/>
  <c r="C72" i="139"/>
  <c r="Q71" i="139"/>
  <c r="P71" i="139"/>
  <c r="O71" i="139"/>
  <c r="N71" i="139"/>
  <c r="M71" i="139"/>
  <c r="L71" i="139"/>
  <c r="K71" i="139"/>
  <c r="J71" i="139"/>
  <c r="I71" i="139"/>
  <c r="H71" i="139"/>
  <c r="G71" i="139"/>
  <c r="F71" i="139"/>
  <c r="E71" i="139"/>
  <c r="D71" i="139"/>
  <c r="C71" i="139"/>
  <c r="Q70" i="139"/>
  <c r="P70" i="139"/>
  <c r="O70" i="139"/>
  <c r="N70" i="139"/>
  <c r="M70" i="139"/>
  <c r="L70" i="139"/>
  <c r="K70" i="139"/>
  <c r="J70" i="139"/>
  <c r="I70" i="139"/>
  <c r="H70" i="139"/>
  <c r="G70" i="139"/>
  <c r="F70" i="139"/>
  <c r="E70" i="139"/>
  <c r="D70" i="139"/>
  <c r="C70" i="139"/>
  <c r="N61" i="139"/>
  <c r="M61" i="139"/>
  <c r="L61" i="139"/>
  <c r="K61" i="139"/>
  <c r="J61" i="139"/>
  <c r="I61" i="139"/>
  <c r="H61" i="139"/>
  <c r="G61" i="139"/>
  <c r="F61" i="139"/>
  <c r="E61" i="139"/>
  <c r="D61" i="139"/>
  <c r="C61" i="139"/>
  <c r="N60" i="139"/>
  <c r="M60" i="139"/>
  <c r="L60" i="139"/>
  <c r="K60" i="139"/>
  <c r="J60" i="139"/>
  <c r="I60" i="139"/>
  <c r="H60" i="139"/>
  <c r="G60" i="139"/>
  <c r="F60" i="139"/>
  <c r="E60" i="139"/>
  <c r="D60" i="139"/>
  <c r="C60" i="139"/>
  <c r="N59" i="139"/>
  <c r="M59" i="139"/>
  <c r="L59" i="139"/>
  <c r="K59" i="139"/>
  <c r="J59" i="139"/>
  <c r="I59" i="139"/>
  <c r="H59" i="139"/>
  <c r="G59" i="139"/>
  <c r="F59" i="139"/>
  <c r="E59" i="139"/>
  <c r="D59" i="139"/>
  <c r="C59" i="139"/>
  <c r="N58" i="139"/>
  <c r="M58" i="139"/>
  <c r="L58" i="139"/>
  <c r="K58" i="139"/>
  <c r="J58" i="139"/>
  <c r="I58" i="139"/>
  <c r="H58" i="139"/>
  <c r="G58" i="139"/>
  <c r="F58" i="139"/>
  <c r="E58" i="139"/>
  <c r="D58" i="139"/>
  <c r="C58" i="139"/>
  <c r="N57" i="139"/>
  <c r="M57" i="139"/>
  <c r="L57" i="139"/>
  <c r="K57" i="139"/>
  <c r="J57" i="139"/>
  <c r="I57" i="139"/>
  <c r="H57" i="139"/>
  <c r="G57" i="139"/>
  <c r="F57" i="139"/>
  <c r="E57" i="139"/>
  <c r="D57" i="139"/>
  <c r="C57" i="139"/>
  <c r="N56" i="139"/>
  <c r="M56" i="139"/>
  <c r="L56" i="139"/>
  <c r="K56" i="139"/>
  <c r="J56" i="139"/>
  <c r="I56" i="139"/>
  <c r="H56" i="139"/>
  <c r="G56" i="139"/>
  <c r="F56" i="139"/>
  <c r="E56" i="139"/>
  <c r="D56" i="139"/>
  <c r="C56" i="139"/>
  <c r="N55" i="139"/>
  <c r="M55" i="139"/>
  <c r="L55" i="139"/>
  <c r="K55" i="139"/>
  <c r="J55" i="139"/>
  <c r="I55" i="139"/>
  <c r="H55" i="139"/>
  <c r="G55" i="139"/>
  <c r="F55" i="139"/>
  <c r="E55" i="139"/>
  <c r="D55" i="139"/>
  <c r="C55" i="139"/>
  <c r="N54" i="139"/>
  <c r="M54" i="139"/>
  <c r="L54" i="139"/>
  <c r="K54" i="139"/>
  <c r="J54" i="139"/>
  <c r="I54" i="139"/>
  <c r="H54" i="139"/>
  <c r="G54" i="139"/>
  <c r="F54" i="139"/>
  <c r="E54" i="139"/>
  <c r="D54" i="139"/>
  <c r="C54" i="139"/>
  <c r="N53" i="139"/>
  <c r="M53" i="139"/>
  <c r="L53" i="139"/>
  <c r="K53" i="139"/>
  <c r="J53" i="139"/>
  <c r="I53" i="139"/>
  <c r="H53" i="139"/>
  <c r="G53" i="139"/>
  <c r="F53" i="139"/>
  <c r="E53" i="139"/>
  <c r="D53" i="139"/>
  <c r="C53" i="139"/>
  <c r="N52" i="139"/>
  <c r="M52" i="139"/>
  <c r="L52" i="139"/>
  <c r="K52" i="139"/>
  <c r="J52" i="139"/>
  <c r="I52" i="139"/>
  <c r="H52" i="139"/>
  <c r="G52" i="139"/>
  <c r="F52" i="139"/>
  <c r="E52" i="139"/>
  <c r="D52" i="139"/>
  <c r="C52" i="139"/>
  <c r="N51" i="139"/>
  <c r="M51" i="139"/>
  <c r="L51" i="139"/>
  <c r="K51" i="139"/>
  <c r="J51" i="139"/>
  <c r="I51" i="139"/>
  <c r="H51" i="139"/>
  <c r="G51" i="139"/>
  <c r="F51" i="139"/>
  <c r="E51" i="139"/>
  <c r="D51" i="139"/>
  <c r="C51" i="139"/>
  <c r="N50" i="139"/>
  <c r="M50" i="139"/>
  <c r="L50" i="139"/>
  <c r="K50" i="139"/>
  <c r="J50" i="139"/>
  <c r="I50" i="139"/>
  <c r="H50" i="139"/>
  <c r="G50" i="139"/>
  <c r="F50" i="139"/>
  <c r="E50" i="139"/>
  <c r="D50" i="139"/>
  <c r="C50" i="139"/>
  <c r="N41" i="139"/>
  <c r="M41" i="139"/>
  <c r="L41" i="139"/>
  <c r="K41" i="139"/>
  <c r="J41" i="139"/>
  <c r="I41" i="139"/>
  <c r="H41" i="139"/>
  <c r="G41" i="139"/>
  <c r="F41" i="139"/>
  <c r="E41" i="139"/>
  <c r="D41" i="139"/>
  <c r="C41" i="139"/>
  <c r="N40" i="139"/>
  <c r="M40" i="139"/>
  <c r="L40" i="139"/>
  <c r="K40" i="139"/>
  <c r="J40" i="139"/>
  <c r="I40" i="139"/>
  <c r="H40" i="139"/>
  <c r="G40" i="139"/>
  <c r="F40" i="139"/>
  <c r="E40" i="139"/>
  <c r="D40" i="139"/>
  <c r="C40" i="139"/>
  <c r="N39" i="139"/>
  <c r="M39" i="139"/>
  <c r="L39" i="139"/>
  <c r="K39" i="139"/>
  <c r="J39" i="139"/>
  <c r="I39" i="139"/>
  <c r="H39" i="139"/>
  <c r="G39" i="139"/>
  <c r="F39" i="139"/>
  <c r="E39" i="139"/>
  <c r="D39" i="139"/>
  <c r="C39" i="139"/>
  <c r="N38" i="139"/>
  <c r="M38" i="139"/>
  <c r="L38" i="139"/>
  <c r="K38" i="139"/>
  <c r="J38" i="139"/>
  <c r="I38" i="139"/>
  <c r="H38" i="139"/>
  <c r="G38" i="139"/>
  <c r="F38" i="139"/>
  <c r="E38" i="139"/>
  <c r="D38" i="139"/>
  <c r="C38" i="139"/>
  <c r="N37" i="139"/>
  <c r="M37" i="139"/>
  <c r="L37" i="139"/>
  <c r="K37" i="139"/>
  <c r="J37" i="139"/>
  <c r="I37" i="139"/>
  <c r="H37" i="139"/>
  <c r="G37" i="139"/>
  <c r="F37" i="139"/>
  <c r="E37" i="139"/>
  <c r="D37" i="139"/>
  <c r="C37" i="139"/>
  <c r="N36" i="139"/>
  <c r="M36" i="139"/>
  <c r="L36" i="139"/>
  <c r="K36" i="139"/>
  <c r="J36" i="139"/>
  <c r="I36" i="139"/>
  <c r="H36" i="139"/>
  <c r="G36" i="139"/>
  <c r="F36" i="139"/>
  <c r="E36" i="139"/>
  <c r="D36" i="139"/>
  <c r="C36" i="139"/>
  <c r="N35" i="139"/>
  <c r="M35" i="139"/>
  <c r="L35" i="139"/>
  <c r="K35" i="139"/>
  <c r="J35" i="139"/>
  <c r="I35" i="139"/>
  <c r="H35" i="139"/>
  <c r="G35" i="139"/>
  <c r="F35" i="139"/>
  <c r="E35" i="139"/>
  <c r="D35" i="139"/>
  <c r="C35" i="139"/>
  <c r="N34" i="139"/>
  <c r="M34" i="139"/>
  <c r="L34" i="139"/>
  <c r="K34" i="139"/>
  <c r="J34" i="139"/>
  <c r="I34" i="139"/>
  <c r="H34" i="139"/>
  <c r="G34" i="139"/>
  <c r="F34" i="139"/>
  <c r="E34" i="139"/>
  <c r="D34" i="139"/>
  <c r="C34" i="139"/>
  <c r="N33" i="139"/>
  <c r="M33" i="139"/>
  <c r="L33" i="139"/>
  <c r="K33" i="139"/>
  <c r="J33" i="139"/>
  <c r="I33" i="139"/>
  <c r="G33" i="139"/>
  <c r="F33" i="139"/>
  <c r="E33" i="139"/>
  <c r="D33" i="139"/>
  <c r="C33" i="139"/>
  <c r="N32" i="139"/>
  <c r="M32" i="139"/>
  <c r="L32" i="139"/>
  <c r="K32" i="139"/>
  <c r="J32" i="139"/>
  <c r="I32" i="139"/>
  <c r="H32" i="139"/>
  <c r="G32" i="139"/>
  <c r="F32" i="139"/>
  <c r="E32" i="139"/>
  <c r="D32" i="139"/>
  <c r="C32" i="139"/>
  <c r="N31" i="139"/>
  <c r="M31" i="139"/>
  <c r="L31" i="139"/>
  <c r="K31" i="139"/>
  <c r="J31" i="139"/>
  <c r="I31" i="139"/>
  <c r="H31" i="139"/>
  <c r="G31" i="139"/>
  <c r="F31" i="139"/>
  <c r="E31" i="139"/>
  <c r="D31" i="139"/>
  <c r="C31" i="139"/>
  <c r="N30" i="139"/>
  <c r="M30" i="139"/>
  <c r="L30" i="139"/>
  <c r="K30" i="139"/>
  <c r="J30" i="139"/>
  <c r="I30" i="139"/>
  <c r="H30" i="139"/>
  <c r="G30" i="139"/>
  <c r="F30" i="139"/>
  <c r="E30" i="139"/>
  <c r="D30" i="139"/>
  <c r="C30" i="139"/>
  <c r="Q21" i="139"/>
  <c r="P21" i="139"/>
  <c r="O21" i="139"/>
  <c r="N21" i="139"/>
  <c r="M21" i="139"/>
  <c r="L21" i="139"/>
  <c r="K21" i="139"/>
  <c r="J21" i="139"/>
  <c r="I21" i="139"/>
  <c r="H21" i="139"/>
  <c r="G21" i="139"/>
  <c r="F21" i="139"/>
  <c r="E21" i="139"/>
  <c r="D21" i="139"/>
  <c r="C21" i="139"/>
  <c r="Q20" i="139"/>
  <c r="P20" i="139"/>
  <c r="O20" i="139"/>
  <c r="N20" i="139"/>
  <c r="M20" i="139"/>
  <c r="L20" i="139"/>
  <c r="K20" i="139"/>
  <c r="J20" i="139"/>
  <c r="I20" i="139"/>
  <c r="H20" i="139"/>
  <c r="G20" i="139"/>
  <c r="F20" i="139"/>
  <c r="E20" i="139"/>
  <c r="D20" i="139"/>
  <c r="C20" i="139"/>
  <c r="Q19" i="139"/>
  <c r="P19" i="139"/>
  <c r="O19" i="139"/>
  <c r="N19" i="139"/>
  <c r="M19" i="139"/>
  <c r="L19" i="139"/>
  <c r="K19" i="139"/>
  <c r="J19" i="139"/>
  <c r="I19" i="139"/>
  <c r="H19" i="139"/>
  <c r="G19" i="139"/>
  <c r="F19" i="139"/>
  <c r="E19" i="139"/>
  <c r="D19" i="139"/>
  <c r="C19" i="139"/>
  <c r="Q18" i="139"/>
  <c r="P18" i="139"/>
  <c r="O18" i="139"/>
  <c r="N18" i="139"/>
  <c r="M18" i="139"/>
  <c r="L18" i="139"/>
  <c r="K18" i="139"/>
  <c r="J18" i="139"/>
  <c r="I18" i="139"/>
  <c r="H18" i="139"/>
  <c r="G18" i="139"/>
  <c r="F18" i="139"/>
  <c r="E18" i="139"/>
  <c r="D18" i="139"/>
  <c r="C18" i="139"/>
  <c r="Q17" i="139"/>
  <c r="P17" i="139"/>
  <c r="O17" i="139"/>
  <c r="N17" i="139"/>
  <c r="M17" i="139"/>
  <c r="L17" i="139"/>
  <c r="K17" i="139"/>
  <c r="J17" i="139"/>
  <c r="I17" i="139"/>
  <c r="H17" i="139"/>
  <c r="G17" i="139"/>
  <c r="F17" i="139"/>
  <c r="E17" i="139"/>
  <c r="D17" i="139"/>
  <c r="C17" i="139"/>
  <c r="Q16" i="139"/>
  <c r="P16" i="139"/>
  <c r="O16" i="139"/>
  <c r="N16" i="139"/>
  <c r="M16" i="139"/>
  <c r="L16" i="139"/>
  <c r="K16" i="139"/>
  <c r="J16" i="139"/>
  <c r="I16" i="139"/>
  <c r="H16" i="139"/>
  <c r="G16" i="139"/>
  <c r="F16" i="139"/>
  <c r="E16" i="139"/>
  <c r="D16" i="139"/>
  <c r="C16" i="139"/>
  <c r="Q15" i="139"/>
  <c r="P15" i="139"/>
  <c r="O15" i="139"/>
  <c r="N15" i="139"/>
  <c r="M15" i="139"/>
  <c r="L15" i="139"/>
  <c r="K15" i="139"/>
  <c r="J15" i="139"/>
  <c r="I15" i="139"/>
  <c r="H15" i="139"/>
  <c r="G15" i="139"/>
  <c r="F15" i="139"/>
  <c r="E15" i="139"/>
  <c r="D15" i="139"/>
  <c r="C15" i="139"/>
  <c r="Q14" i="139"/>
  <c r="P14" i="139"/>
  <c r="O14" i="139"/>
  <c r="N14" i="139"/>
  <c r="M14" i="139"/>
  <c r="L14" i="139"/>
  <c r="K14" i="139"/>
  <c r="J14" i="139"/>
  <c r="I14" i="139"/>
  <c r="G14" i="139"/>
  <c r="F14" i="139"/>
  <c r="E14" i="139"/>
  <c r="D14" i="139"/>
  <c r="C14" i="139"/>
  <c r="Q13" i="139"/>
  <c r="P13" i="139"/>
  <c r="O13" i="139"/>
  <c r="N13" i="139"/>
  <c r="M13" i="139"/>
  <c r="L13" i="139"/>
  <c r="K13" i="139"/>
  <c r="J13" i="139"/>
  <c r="I13" i="139"/>
  <c r="H13" i="139"/>
  <c r="G13" i="139"/>
  <c r="F13" i="139"/>
  <c r="E13" i="139"/>
  <c r="D13" i="139"/>
  <c r="C13" i="139"/>
  <c r="Q12" i="139"/>
  <c r="P12" i="139"/>
  <c r="O12" i="139"/>
  <c r="N12" i="139"/>
  <c r="M12" i="139"/>
  <c r="L12" i="139"/>
  <c r="K12" i="139"/>
  <c r="J12" i="139"/>
  <c r="I12" i="139"/>
  <c r="H12" i="139"/>
  <c r="G12" i="139"/>
  <c r="F12" i="139"/>
  <c r="E12" i="139"/>
  <c r="D12" i="139"/>
  <c r="C12" i="139"/>
  <c r="Q11" i="139"/>
  <c r="P11" i="139"/>
  <c r="O11" i="139"/>
  <c r="N11" i="139"/>
  <c r="M11" i="139"/>
  <c r="L11" i="139"/>
  <c r="K11" i="139"/>
  <c r="J11" i="139"/>
  <c r="I11" i="139"/>
  <c r="H11" i="139"/>
  <c r="G11" i="139"/>
  <c r="F11" i="139"/>
  <c r="E11" i="139"/>
  <c r="D11" i="139"/>
  <c r="C11" i="139"/>
  <c r="Q10" i="139"/>
  <c r="P10" i="139"/>
  <c r="O10" i="139"/>
  <c r="N10" i="139"/>
  <c r="M10" i="139"/>
  <c r="L10" i="139"/>
  <c r="K10" i="139"/>
  <c r="J10" i="139"/>
  <c r="I10" i="139"/>
  <c r="H10" i="139"/>
  <c r="G10" i="139"/>
  <c r="F10" i="139"/>
  <c r="E10" i="139"/>
  <c r="D10" i="139"/>
  <c r="C10" i="139"/>
  <c r="M62" i="138"/>
  <c r="L62" i="138"/>
  <c r="M61" i="138"/>
  <c r="L61" i="138"/>
  <c r="M60" i="138"/>
  <c r="L60" i="138"/>
  <c r="M59" i="138"/>
  <c r="L59" i="138"/>
  <c r="M58" i="138"/>
  <c r="L58" i="138"/>
  <c r="M57" i="138"/>
  <c r="L57" i="138"/>
  <c r="M37" i="138"/>
  <c r="L37" i="138"/>
  <c r="M36" i="138"/>
  <c r="L36" i="138"/>
  <c r="M35" i="138"/>
  <c r="L35" i="138"/>
  <c r="M34" i="138"/>
  <c r="L34" i="138"/>
  <c r="M33" i="138"/>
  <c r="L33" i="138"/>
  <c r="M32" i="138"/>
  <c r="L32" i="138"/>
  <c r="M31" i="138"/>
  <c r="L31" i="138"/>
  <c r="M30" i="138"/>
  <c r="L30" i="138"/>
  <c r="M29" i="138"/>
  <c r="L29" i="138"/>
  <c r="M28" i="138"/>
  <c r="L28" i="138"/>
  <c r="M27" i="138"/>
  <c r="L27" i="138"/>
  <c r="M26" i="138"/>
  <c r="L26" i="138"/>
  <c r="G47" i="113"/>
  <c r="F47" i="113"/>
  <c r="E47" i="113"/>
  <c r="D47" i="113"/>
  <c r="C47" i="113"/>
  <c r="G46" i="113"/>
  <c r="F46" i="113"/>
  <c r="E46" i="113"/>
  <c r="D46" i="113"/>
  <c r="C46" i="113"/>
  <c r="G45" i="113"/>
  <c r="F45" i="113"/>
  <c r="E45" i="113"/>
  <c r="D45" i="113"/>
  <c r="C45" i="113"/>
  <c r="G44" i="113"/>
  <c r="F44" i="113"/>
  <c r="E44" i="113"/>
  <c r="D44" i="113"/>
  <c r="C44" i="113"/>
  <c r="G32" i="113"/>
  <c r="F32" i="113"/>
  <c r="E32" i="113"/>
  <c r="D32" i="113"/>
  <c r="C32" i="113"/>
  <c r="G31" i="113"/>
  <c r="F31" i="113"/>
  <c r="E31" i="113"/>
  <c r="D31" i="113"/>
  <c r="C31" i="113"/>
  <c r="G30" i="113"/>
  <c r="F30" i="113"/>
  <c r="E30" i="113"/>
  <c r="D30" i="113"/>
  <c r="C30" i="113"/>
  <c r="G29" i="113"/>
  <c r="F29" i="113"/>
  <c r="E29" i="113"/>
  <c r="D29" i="113"/>
  <c r="C29" i="113"/>
  <c r="G45" i="112"/>
  <c r="D45" i="112"/>
  <c r="C45" i="112"/>
  <c r="G44" i="112"/>
  <c r="D44" i="112"/>
  <c r="C44" i="112"/>
  <c r="G43" i="112"/>
  <c r="D43" i="112"/>
  <c r="C43" i="112"/>
  <c r="G31" i="112"/>
  <c r="F31" i="112"/>
  <c r="E31" i="112"/>
  <c r="D31" i="112"/>
  <c r="C31" i="112"/>
  <c r="G30" i="112"/>
  <c r="F30" i="112"/>
  <c r="E30" i="112"/>
  <c r="D30" i="112"/>
  <c r="C30" i="112"/>
  <c r="G29" i="112"/>
  <c r="F29" i="112"/>
  <c r="E29" i="112"/>
  <c r="D29" i="112"/>
  <c r="C29" i="112"/>
  <c r="G45" i="111"/>
  <c r="D45" i="111"/>
  <c r="C45" i="111"/>
  <c r="G44" i="111"/>
  <c r="D44" i="111"/>
  <c r="C44" i="111"/>
  <c r="G43" i="111"/>
  <c r="D43" i="111"/>
  <c r="C43" i="111"/>
  <c r="G31" i="111"/>
  <c r="F31" i="111"/>
  <c r="E31" i="111"/>
  <c r="D31" i="111"/>
  <c r="C31" i="111"/>
  <c r="G30" i="111"/>
  <c r="F30" i="111"/>
  <c r="E30" i="111"/>
  <c r="D30" i="111"/>
  <c r="C30" i="111"/>
  <c r="G29" i="111"/>
  <c r="F29" i="111"/>
  <c r="E29" i="111"/>
  <c r="D29" i="111"/>
  <c r="C29" i="111"/>
  <c r="G47" i="99"/>
  <c r="D47" i="99"/>
  <c r="C47" i="99"/>
  <c r="G46" i="99"/>
  <c r="D46" i="99"/>
  <c r="C46" i="99"/>
  <c r="G45" i="99"/>
  <c r="D45" i="99"/>
  <c r="C45" i="99"/>
  <c r="G44" i="99"/>
  <c r="D44" i="99"/>
  <c r="C44" i="99"/>
  <c r="G32" i="99"/>
  <c r="F32" i="99"/>
  <c r="E32" i="99"/>
  <c r="D32" i="99"/>
  <c r="C32" i="99"/>
  <c r="G31" i="99"/>
  <c r="F31" i="99"/>
  <c r="E31" i="99"/>
  <c r="D31" i="99"/>
  <c r="C31" i="99"/>
  <c r="G30" i="99"/>
  <c r="F30" i="99"/>
  <c r="E30" i="99"/>
  <c r="D30" i="99"/>
  <c r="C30" i="99"/>
  <c r="G29" i="99"/>
  <c r="F29" i="99"/>
  <c r="E29" i="99"/>
  <c r="D29" i="99"/>
  <c r="C29" i="99"/>
  <c r="C39" i="151"/>
  <c r="D39" i="151"/>
  <c r="E39" i="151"/>
  <c r="F39" i="151"/>
  <c r="G39" i="151"/>
  <c r="H39" i="151"/>
  <c r="I39" i="151"/>
  <c r="J39" i="151"/>
  <c r="K39" i="151"/>
  <c r="C40" i="151"/>
  <c r="D40" i="151"/>
  <c r="F40" i="151"/>
  <c r="G40" i="151"/>
  <c r="H40" i="151"/>
  <c r="I40" i="151"/>
  <c r="J40" i="151"/>
  <c r="K40" i="151"/>
  <c r="C41" i="151"/>
  <c r="D41" i="151"/>
  <c r="E41" i="151"/>
  <c r="F41" i="151"/>
  <c r="G41" i="151"/>
  <c r="H41" i="151"/>
  <c r="I41" i="151"/>
  <c r="J41" i="151"/>
  <c r="K41" i="151"/>
  <c r="C42" i="151"/>
  <c r="D42" i="151"/>
  <c r="E42" i="151"/>
  <c r="F42" i="151"/>
  <c r="G42" i="151"/>
  <c r="H42" i="151"/>
  <c r="I42" i="151"/>
  <c r="J42" i="151"/>
  <c r="K42" i="151"/>
  <c r="C43" i="151"/>
  <c r="D43" i="151"/>
  <c r="E43" i="151"/>
  <c r="F43" i="151"/>
  <c r="G43" i="151"/>
  <c r="H43" i="151"/>
  <c r="I43" i="151"/>
  <c r="J43" i="151"/>
  <c r="K43" i="151"/>
  <c r="D38" i="151"/>
  <c r="E38" i="151"/>
  <c r="F38" i="151"/>
  <c r="G38" i="151"/>
  <c r="H38" i="151"/>
  <c r="I38" i="151"/>
  <c r="J38" i="151"/>
  <c r="K38" i="151"/>
  <c r="C38" i="151"/>
  <c r="C25" i="151"/>
  <c r="D25" i="151"/>
  <c r="E25" i="151"/>
  <c r="F25" i="151"/>
  <c r="G25" i="151"/>
  <c r="H25" i="151"/>
  <c r="I25" i="151"/>
  <c r="J25" i="151"/>
  <c r="K25" i="151"/>
  <c r="L25" i="151"/>
  <c r="M25" i="151"/>
  <c r="N25" i="151"/>
  <c r="O25" i="151"/>
  <c r="P25" i="151"/>
  <c r="Q25" i="151"/>
  <c r="C26" i="151"/>
  <c r="D26" i="151"/>
  <c r="F26" i="151"/>
  <c r="G26" i="151"/>
  <c r="H26" i="151"/>
  <c r="I26" i="151"/>
  <c r="J26" i="151"/>
  <c r="K26" i="151"/>
  <c r="L26" i="151"/>
  <c r="M26" i="151"/>
  <c r="N26" i="151"/>
  <c r="O26" i="151"/>
  <c r="P26" i="151"/>
  <c r="Q26" i="151"/>
  <c r="C27" i="151"/>
  <c r="D27" i="151"/>
  <c r="E27" i="151"/>
  <c r="F27" i="151"/>
  <c r="G27" i="151"/>
  <c r="H27" i="151"/>
  <c r="I27" i="151"/>
  <c r="J27" i="151"/>
  <c r="K27" i="151"/>
  <c r="L27" i="151"/>
  <c r="M27" i="151"/>
  <c r="N27" i="151"/>
  <c r="O27" i="151"/>
  <c r="P27" i="151"/>
  <c r="Q27" i="151"/>
  <c r="C28" i="151"/>
  <c r="D28" i="151"/>
  <c r="E28" i="151"/>
  <c r="F28" i="151"/>
  <c r="G28" i="151"/>
  <c r="H28" i="151"/>
  <c r="I28" i="151"/>
  <c r="J28" i="151"/>
  <c r="K28" i="151"/>
  <c r="L28" i="151"/>
  <c r="M28" i="151"/>
  <c r="N28" i="151"/>
  <c r="O28" i="151"/>
  <c r="P28" i="151"/>
  <c r="Q28" i="151"/>
  <c r="C29" i="151"/>
  <c r="D29" i="151"/>
  <c r="E29" i="151"/>
  <c r="F29" i="151"/>
  <c r="G29" i="151"/>
  <c r="H29" i="151"/>
  <c r="I29" i="151"/>
  <c r="J29" i="151"/>
  <c r="K29" i="151"/>
  <c r="L29" i="151"/>
  <c r="M29" i="151"/>
  <c r="N29" i="151"/>
  <c r="O29" i="151"/>
  <c r="P29" i="151"/>
  <c r="Q29" i="151"/>
  <c r="D24" i="151"/>
  <c r="E24" i="151"/>
  <c r="F24" i="151"/>
  <c r="G24" i="151"/>
  <c r="H24" i="151"/>
  <c r="I24" i="151"/>
  <c r="J24" i="151"/>
  <c r="K24" i="151"/>
  <c r="L24" i="151"/>
  <c r="M24" i="151"/>
  <c r="N24" i="151"/>
  <c r="O24" i="151"/>
  <c r="P24" i="151"/>
  <c r="Q24" i="151"/>
  <c r="C24" i="151"/>
  <c r="C11" i="151"/>
  <c r="D11" i="151"/>
  <c r="E11" i="151"/>
  <c r="F11" i="151"/>
  <c r="G11" i="151"/>
  <c r="H11" i="151"/>
  <c r="I11" i="151"/>
  <c r="J11" i="151"/>
  <c r="K11" i="151"/>
  <c r="L11" i="151"/>
  <c r="M11" i="151"/>
  <c r="N11" i="151"/>
  <c r="C12" i="151"/>
  <c r="D12" i="151"/>
  <c r="F12" i="151"/>
  <c r="G12" i="151"/>
  <c r="H12" i="151"/>
  <c r="I12" i="151"/>
  <c r="J12" i="151"/>
  <c r="K12" i="151"/>
  <c r="L12" i="151"/>
  <c r="M12" i="151"/>
  <c r="N12" i="151"/>
  <c r="C13" i="151"/>
  <c r="D13" i="151"/>
  <c r="E13" i="151"/>
  <c r="F13" i="151"/>
  <c r="G13" i="151"/>
  <c r="H13" i="151"/>
  <c r="I13" i="151"/>
  <c r="J13" i="151"/>
  <c r="K13" i="151"/>
  <c r="L13" i="151"/>
  <c r="M13" i="151"/>
  <c r="N13" i="151"/>
  <c r="C14" i="151"/>
  <c r="D14" i="151"/>
  <c r="E14" i="151"/>
  <c r="F14" i="151"/>
  <c r="G14" i="151"/>
  <c r="H14" i="151"/>
  <c r="I14" i="151"/>
  <c r="J14" i="151"/>
  <c r="K14" i="151"/>
  <c r="L14" i="151"/>
  <c r="M14" i="151"/>
  <c r="N14" i="151"/>
  <c r="C15" i="151"/>
  <c r="D15" i="151"/>
  <c r="E15" i="151"/>
  <c r="F15" i="151"/>
  <c r="G15" i="151"/>
  <c r="H15" i="151"/>
  <c r="I15" i="151"/>
  <c r="J15" i="151"/>
  <c r="K15" i="151"/>
  <c r="L15" i="151"/>
  <c r="M15" i="151"/>
  <c r="N15" i="151"/>
  <c r="D10" i="151"/>
  <c r="E10" i="151"/>
  <c r="F10" i="151"/>
  <c r="G10" i="151"/>
  <c r="I10" i="151"/>
  <c r="J10" i="151"/>
  <c r="K10" i="151"/>
  <c r="L10" i="151"/>
  <c r="M10" i="151"/>
  <c r="N10" i="151"/>
  <c r="C10" i="151"/>
  <c r="C44" i="150"/>
  <c r="D44" i="150"/>
  <c r="E44" i="150"/>
  <c r="F44" i="150"/>
  <c r="G44" i="150"/>
  <c r="D43" i="150"/>
  <c r="E43" i="150"/>
  <c r="F43" i="150"/>
  <c r="G43" i="150"/>
  <c r="C43" i="150"/>
  <c r="C30" i="150"/>
  <c r="D30" i="150"/>
  <c r="E30" i="150"/>
  <c r="F30" i="150"/>
  <c r="G30" i="150"/>
  <c r="D29" i="150"/>
  <c r="E29" i="150"/>
  <c r="F29" i="150"/>
  <c r="G29" i="150"/>
  <c r="C29" i="150"/>
  <c r="C44" i="149"/>
  <c r="D44" i="149"/>
  <c r="E44" i="149"/>
  <c r="F44" i="149"/>
  <c r="G44" i="149"/>
  <c r="D43" i="149"/>
  <c r="E43" i="149"/>
  <c r="F43" i="149"/>
  <c r="G43" i="149"/>
  <c r="C43" i="149"/>
  <c r="C30" i="149"/>
  <c r="D30" i="149"/>
  <c r="E30" i="149"/>
  <c r="F30" i="149"/>
  <c r="G30" i="149"/>
  <c r="D29" i="149"/>
  <c r="E29" i="149"/>
  <c r="F29" i="149"/>
  <c r="G29" i="149"/>
  <c r="C29" i="149"/>
  <c r="C47" i="148"/>
  <c r="D47" i="148"/>
  <c r="E47" i="148"/>
  <c r="F47" i="148"/>
  <c r="G47" i="148"/>
  <c r="C48" i="148"/>
  <c r="D48" i="148"/>
  <c r="E48" i="148"/>
  <c r="F48" i="148"/>
  <c r="G48" i="148"/>
  <c r="C49" i="148"/>
  <c r="D49" i="148"/>
  <c r="E49" i="148"/>
  <c r="F49" i="148"/>
  <c r="G49" i="148"/>
  <c r="C50" i="148"/>
  <c r="D50" i="148"/>
  <c r="E50" i="148"/>
  <c r="F50" i="148"/>
  <c r="G50" i="148"/>
  <c r="D46" i="148"/>
  <c r="E46" i="148"/>
  <c r="F46" i="148"/>
  <c r="G46" i="148"/>
  <c r="C46" i="148"/>
  <c r="C30" i="148"/>
  <c r="D30" i="148"/>
  <c r="E30" i="148"/>
  <c r="F30" i="148"/>
  <c r="G30" i="148"/>
  <c r="C31" i="148"/>
  <c r="D31" i="148"/>
  <c r="E31" i="148"/>
  <c r="F31" i="148"/>
  <c r="G31" i="148"/>
  <c r="C32" i="148"/>
  <c r="D32" i="148"/>
  <c r="E32" i="148"/>
  <c r="F32" i="148"/>
  <c r="G32" i="148"/>
  <c r="C33" i="148"/>
  <c r="D33" i="148"/>
  <c r="E33" i="148"/>
  <c r="F33" i="148"/>
  <c r="G33" i="148"/>
  <c r="D29" i="148"/>
  <c r="E29" i="148"/>
  <c r="F29" i="148"/>
  <c r="G29" i="148"/>
  <c r="C29" i="148"/>
  <c r="C44" i="147"/>
  <c r="D44" i="147"/>
  <c r="E44" i="147"/>
  <c r="F44" i="147"/>
  <c r="G44" i="147"/>
  <c r="C45" i="147"/>
  <c r="D45" i="147"/>
  <c r="E45" i="147"/>
  <c r="F45" i="147"/>
  <c r="G45" i="147"/>
  <c r="D43" i="147"/>
  <c r="E43" i="147"/>
  <c r="F43" i="147"/>
  <c r="G43" i="147"/>
  <c r="C43" i="147"/>
  <c r="C30" i="147"/>
  <c r="D30" i="147"/>
  <c r="E30" i="147"/>
  <c r="F30" i="147"/>
  <c r="G30" i="147"/>
  <c r="C31" i="147"/>
  <c r="D31" i="147"/>
  <c r="E31" i="147"/>
  <c r="F31" i="147"/>
  <c r="G31" i="147"/>
  <c r="D29" i="147"/>
  <c r="E29" i="147"/>
  <c r="F29" i="147"/>
  <c r="G29" i="147"/>
  <c r="C29" i="147"/>
  <c r="D26" i="160"/>
  <c r="D48" i="160"/>
  <c r="D70" i="160"/>
  <c r="C26" i="160"/>
  <c r="C48" i="160"/>
  <c r="C70" i="160"/>
  <c r="D83" i="160"/>
  <c r="E26" i="160"/>
  <c r="E48" i="160"/>
  <c r="E70" i="160"/>
  <c r="E83" i="160"/>
  <c r="F26" i="160"/>
  <c r="F48" i="160"/>
  <c r="F70" i="160"/>
  <c r="F83" i="160"/>
  <c r="G26" i="160"/>
  <c r="G48" i="160"/>
  <c r="G70" i="160"/>
  <c r="G83" i="160"/>
  <c r="D27" i="160"/>
  <c r="D49" i="160"/>
  <c r="D71" i="160"/>
  <c r="C27" i="160"/>
  <c r="C49" i="160"/>
  <c r="C71" i="160"/>
  <c r="D84" i="160"/>
  <c r="E27" i="160"/>
  <c r="E49" i="160"/>
  <c r="E71" i="160"/>
  <c r="E84" i="160"/>
  <c r="F27" i="160"/>
  <c r="F49" i="160"/>
  <c r="F71" i="160"/>
  <c r="F84" i="160"/>
  <c r="G27" i="160"/>
  <c r="G49" i="160"/>
  <c r="G71" i="160"/>
  <c r="G84" i="160"/>
  <c r="D28" i="160"/>
  <c r="D50" i="160"/>
  <c r="D72" i="160"/>
  <c r="C28" i="160"/>
  <c r="C50" i="160"/>
  <c r="C72" i="160"/>
  <c r="D85" i="160"/>
  <c r="E28" i="160"/>
  <c r="E50" i="160"/>
  <c r="E72" i="160"/>
  <c r="E85" i="160"/>
  <c r="F28" i="160"/>
  <c r="F50" i="160"/>
  <c r="F72" i="160"/>
  <c r="F85" i="160"/>
  <c r="G28" i="160"/>
  <c r="G50" i="160"/>
  <c r="G72" i="160"/>
  <c r="G85" i="160"/>
  <c r="D29" i="160"/>
  <c r="D51" i="160"/>
  <c r="D73" i="160"/>
  <c r="C29" i="160"/>
  <c r="C51" i="160"/>
  <c r="C73" i="160"/>
  <c r="D86" i="160"/>
  <c r="E29" i="160"/>
  <c r="E51" i="160"/>
  <c r="E73" i="160"/>
  <c r="E86" i="160"/>
  <c r="F29" i="160"/>
  <c r="F51" i="160"/>
  <c r="F73" i="160"/>
  <c r="F86" i="160"/>
  <c r="G29" i="160"/>
  <c r="G51" i="160"/>
  <c r="G73" i="160"/>
  <c r="G86" i="160"/>
  <c r="D30" i="160"/>
  <c r="D52" i="160"/>
  <c r="D74" i="160"/>
  <c r="C30" i="160"/>
  <c r="C52" i="160"/>
  <c r="C74" i="160"/>
  <c r="D87" i="160"/>
  <c r="E30" i="160"/>
  <c r="E52" i="160"/>
  <c r="E74" i="160"/>
  <c r="E87" i="160"/>
  <c r="F30" i="160"/>
  <c r="F52" i="160"/>
  <c r="F74" i="160"/>
  <c r="F87" i="160"/>
  <c r="G30" i="160"/>
  <c r="G52" i="160"/>
  <c r="G74" i="160"/>
  <c r="G87" i="160"/>
  <c r="D31" i="160"/>
  <c r="D53" i="160"/>
  <c r="D75" i="160"/>
  <c r="C31" i="160"/>
  <c r="C53" i="160"/>
  <c r="C75" i="160"/>
  <c r="D88" i="160"/>
  <c r="E31" i="160"/>
  <c r="E53" i="160"/>
  <c r="E75" i="160"/>
  <c r="E88" i="160"/>
  <c r="F31" i="160"/>
  <c r="F53" i="160"/>
  <c r="F75" i="160"/>
  <c r="F88" i="160"/>
  <c r="G31" i="160"/>
  <c r="G53" i="160"/>
  <c r="G75" i="160"/>
  <c r="G88" i="160"/>
  <c r="C88" i="160"/>
  <c r="C87" i="160"/>
  <c r="C86" i="160"/>
  <c r="C85" i="160"/>
  <c r="C84" i="160"/>
  <c r="C83" i="160"/>
  <c r="D38" i="154"/>
  <c r="D64" i="154"/>
  <c r="D90" i="154"/>
  <c r="C38" i="154"/>
  <c r="C64" i="154"/>
  <c r="C90" i="154"/>
  <c r="D104" i="154"/>
  <c r="E38" i="154"/>
  <c r="E64" i="154"/>
  <c r="E90" i="154"/>
  <c r="E104" i="154"/>
  <c r="F38" i="154"/>
  <c r="F64" i="154"/>
  <c r="F90" i="154"/>
  <c r="F104" i="154"/>
  <c r="G38" i="154"/>
  <c r="G64" i="154"/>
  <c r="G90" i="154"/>
  <c r="G104" i="154"/>
  <c r="D39" i="154"/>
  <c r="D65" i="154"/>
  <c r="D91" i="154"/>
  <c r="C39" i="154"/>
  <c r="C65" i="154"/>
  <c r="C91" i="154"/>
  <c r="D105" i="154"/>
  <c r="E39" i="154"/>
  <c r="E65" i="154"/>
  <c r="E91" i="154"/>
  <c r="E105" i="154"/>
  <c r="F39" i="154"/>
  <c r="F65" i="154"/>
  <c r="F91" i="154"/>
  <c r="F105" i="154"/>
  <c r="G39" i="154"/>
  <c r="G65" i="154"/>
  <c r="G91" i="154"/>
  <c r="G105" i="154"/>
  <c r="C105" i="154"/>
  <c r="C104" i="154"/>
  <c r="D30" i="154"/>
  <c r="D56" i="154"/>
  <c r="D82" i="154"/>
  <c r="C30" i="154"/>
  <c r="C56" i="154"/>
  <c r="C82" i="154"/>
  <c r="D97" i="154"/>
  <c r="E30" i="154"/>
  <c r="E56" i="154"/>
  <c r="E82" i="154"/>
  <c r="E97" i="154"/>
  <c r="F30" i="154"/>
  <c r="F56" i="154"/>
  <c r="F82" i="154"/>
  <c r="F97" i="154"/>
  <c r="G30" i="154"/>
  <c r="G56" i="154"/>
  <c r="G82" i="154"/>
  <c r="G97" i="154"/>
  <c r="D31" i="154"/>
  <c r="D57" i="154"/>
  <c r="D83" i="154"/>
  <c r="C31" i="154"/>
  <c r="C57" i="154"/>
  <c r="C83" i="154"/>
  <c r="D98" i="154"/>
  <c r="E31" i="154"/>
  <c r="E57" i="154"/>
  <c r="E83" i="154"/>
  <c r="E98" i="154"/>
  <c r="F31" i="154"/>
  <c r="F57" i="154"/>
  <c r="F83" i="154"/>
  <c r="F98" i="154"/>
  <c r="G31" i="154"/>
  <c r="G57" i="154"/>
  <c r="G83" i="154"/>
  <c r="G98" i="154"/>
  <c r="D32" i="154"/>
  <c r="D58" i="154"/>
  <c r="D84" i="154"/>
  <c r="C32" i="154"/>
  <c r="C58" i="154"/>
  <c r="C84" i="154"/>
  <c r="D99" i="154"/>
  <c r="E32" i="154"/>
  <c r="E58" i="154"/>
  <c r="E84" i="154"/>
  <c r="E99" i="154"/>
  <c r="F32" i="154"/>
  <c r="F58" i="154"/>
  <c r="F84" i="154"/>
  <c r="F99" i="154"/>
  <c r="G32" i="154"/>
  <c r="G58" i="154"/>
  <c r="G84" i="154"/>
  <c r="G99" i="154"/>
  <c r="D33" i="154"/>
  <c r="D59" i="154"/>
  <c r="D85" i="154"/>
  <c r="C33" i="154"/>
  <c r="C59" i="154"/>
  <c r="C85" i="154"/>
  <c r="D100" i="154"/>
  <c r="E33" i="154"/>
  <c r="E59" i="154"/>
  <c r="E85" i="154"/>
  <c r="E100" i="154"/>
  <c r="F33" i="154"/>
  <c r="F59" i="154"/>
  <c r="F85" i="154"/>
  <c r="F100" i="154"/>
  <c r="G33" i="154"/>
  <c r="G59" i="154"/>
  <c r="G85" i="154"/>
  <c r="G100" i="154"/>
  <c r="D34" i="154"/>
  <c r="D60" i="154"/>
  <c r="D86" i="154"/>
  <c r="C34" i="154"/>
  <c r="C60" i="154"/>
  <c r="C86" i="154"/>
  <c r="D101" i="154"/>
  <c r="E34" i="154"/>
  <c r="E60" i="154"/>
  <c r="E86" i="154"/>
  <c r="E101" i="154"/>
  <c r="F34" i="154"/>
  <c r="F60" i="154"/>
  <c r="F86" i="154"/>
  <c r="F101" i="154"/>
  <c r="G34" i="154"/>
  <c r="G60" i="154"/>
  <c r="G86" i="154"/>
  <c r="G101" i="154"/>
  <c r="D35" i="154"/>
  <c r="D61" i="154"/>
  <c r="D87" i="154"/>
  <c r="C35" i="154"/>
  <c r="C61" i="154"/>
  <c r="C87" i="154"/>
  <c r="D102" i="154"/>
  <c r="E35" i="154"/>
  <c r="E61" i="154"/>
  <c r="E87" i="154"/>
  <c r="E102" i="154"/>
  <c r="F35" i="154"/>
  <c r="F61" i="154"/>
  <c r="F87" i="154"/>
  <c r="F102" i="154"/>
  <c r="G35" i="154"/>
  <c r="G61" i="154"/>
  <c r="G87" i="154"/>
  <c r="G102" i="154"/>
  <c r="C102" i="154"/>
  <c r="C101" i="154"/>
  <c r="C100" i="154"/>
  <c r="C99" i="154"/>
  <c r="C98" i="154"/>
  <c r="C97" i="154"/>
  <c r="D30" i="153"/>
  <c r="D44" i="153"/>
  <c r="D60" i="153"/>
  <c r="C30" i="153"/>
  <c r="C44" i="153"/>
  <c r="C60" i="153"/>
  <c r="D68" i="153"/>
  <c r="E30" i="153"/>
  <c r="E44" i="153"/>
  <c r="E60" i="153"/>
  <c r="E68" i="153"/>
  <c r="F30" i="153"/>
  <c r="F44" i="153"/>
  <c r="F60" i="153"/>
  <c r="F68" i="153"/>
  <c r="G30" i="153"/>
  <c r="G44" i="153"/>
  <c r="G60" i="153"/>
  <c r="G68" i="153"/>
  <c r="D31" i="153"/>
  <c r="D45" i="153"/>
  <c r="D61" i="153"/>
  <c r="C31" i="153"/>
  <c r="C45" i="153"/>
  <c r="C61" i="153"/>
  <c r="D69" i="153"/>
  <c r="E31" i="153"/>
  <c r="E45" i="153"/>
  <c r="E61" i="153"/>
  <c r="E69" i="153"/>
  <c r="F31" i="153"/>
  <c r="F45" i="153"/>
  <c r="F61" i="153"/>
  <c r="F69" i="153"/>
  <c r="G31" i="153"/>
  <c r="G45" i="153"/>
  <c r="G61" i="153"/>
  <c r="G69" i="153"/>
  <c r="D32" i="153"/>
  <c r="D46" i="153"/>
  <c r="D62" i="153"/>
  <c r="C32" i="153"/>
  <c r="C46" i="153"/>
  <c r="C62" i="153"/>
  <c r="D70" i="153"/>
  <c r="E32" i="153"/>
  <c r="E46" i="153"/>
  <c r="E62" i="153"/>
  <c r="E70" i="153"/>
  <c r="F32" i="153"/>
  <c r="F46" i="153"/>
  <c r="F62" i="153"/>
  <c r="F70" i="153"/>
  <c r="G32" i="153"/>
  <c r="G46" i="153"/>
  <c r="G62" i="153"/>
  <c r="G70" i="153"/>
  <c r="C70" i="153"/>
  <c r="C69" i="153"/>
  <c r="C68" i="153"/>
  <c r="D25" i="156"/>
  <c r="D40" i="156"/>
  <c r="D55" i="156"/>
  <c r="C25" i="156"/>
  <c r="C40" i="156"/>
  <c r="C55" i="156"/>
  <c r="D62" i="156"/>
  <c r="E25" i="156"/>
  <c r="E40" i="156"/>
  <c r="E55" i="156"/>
  <c r="E62" i="156"/>
  <c r="F25" i="156"/>
  <c r="F40" i="156"/>
  <c r="F55" i="156"/>
  <c r="F62" i="156"/>
  <c r="G25" i="156"/>
  <c r="G40" i="156"/>
  <c r="G55" i="156"/>
  <c r="G62" i="156"/>
  <c r="D26" i="156"/>
  <c r="D41" i="156"/>
  <c r="D56" i="156"/>
  <c r="C26" i="156"/>
  <c r="C41" i="156"/>
  <c r="C56" i="156"/>
  <c r="D63" i="156"/>
  <c r="E26" i="156"/>
  <c r="E41" i="156"/>
  <c r="E56" i="156"/>
  <c r="E63" i="156"/>
  <c r="F26" i="156"/>
  <c r="F41" i="156"/>
  <c r="F56" i="156"/>
  <c r="F63" i="156"/>
  <c r="G26" i="156"/>
  <c r="G41" i="156"/>
  <c r="G56" i="156"/>
  <c r="G63" i="156"/>
  <c r="C63" i="156"/>
  <c r="C62" i="156"/>
  <c r="G27" i="155"/>
  <c r="G45" i="155"/>
  <c r="G63" i="155"/>
  <c r="C27" i="155"/>
  <c r="C45" i="155"/>
  <c r="C63" i="155"/>
  <c r="G80" i="155"/>
  <c r="F27" i="155"/>
  <c r="F45" i="155"/>
  <c r="F63" i="155"/>
  <c r="F80" i="155"/>
  <c r="E27" i="155"/>
  <c r="E45" i="155"/>
  <c r="E63" i="155"/>
  <c r="E80" i="155"/>
  <c r="D27" i="155"/>
  <c r="D45" i="155"/>
  <c r="D63" i="155"/>
  <c r="D80" i="155"/>
  <c r="D25" i="155"/>
  <c r="D43" i="155"/>
  <c r="D61" i="155"/>
  <c r="C25" i="155"/>
  <c r="C43" i="155"/>
  <c r="C61" i="155"/>
  <c r="D78" i="155"/>
  <c r="E25" i="155"/>
  <c r="E43" i="155"/>
  <c r="E61" i="155"/>
  <c r="E78" i="155"/>
  <c r="F25" i="155"/>
  <c r="F43" i="155"/>
  <c r="F61" i="155"/>
  <c r="F78" i="155"/>
  <c r="G25" i="155"/>
  <c r="G43" i="155"/>
  <c r="G61" i="155"/>
  <c r="G78" i="155"/>
  <c r="D26" i="155"/>
  <c r="D44" i="155"/>
  <c r="D62" i="155"/>
  <c r="C26" i="155"/>
  <c r="C44" i="155"/>
  <c r="C62" i="155"/>
  <c r="D79" i="155"/>
  <c r="E26" i="155"/>
  <c r="E44" i="155"/>
  <c r="E62" i="155"/>
  <c r="E79" i="155"/>
  <c r="F26" i="155"/>
  <c r="F44" i="155"/>
  <c r="F62" i="155"/>
  <c r="F79" i="155"/>
  <c r="G26" i="155"/>
  <c r="G44" i="155"/>
  <c r="G62" i="155"/>
  <c r="G79" i="155"/>
  <c r="D28" i="155"/>
  <c r="D46" i="155"/>
  <c r="D64" i="155"/>
  <c r="C28" i="155"/>
  <c r="C46" i="155"/>
  <c r="C64" i="155"/>
  <c r="D81" i="155"/>
  <c r="E28" i="155"/>
  <c r="E46" i="155"/>
  <c r="E64" i="155"/>
  <c r="E81" i="155"/>
  <c r="F28" i="155"/>
  <c r="F46" i="155"/>
  <c r="F64" i="155"/>
  <c r="F81" i="155"/>
  <c r="G28" i="155"/>
  <c r="G46" i="155"/>
  <c r="G64" i="155"/>
  <c r="G81" i="155"/>
  <c r="C81" i="155"/>
  <c r="C80" i="155"/>
  <c r="C79" i="155"/>
  <c r="C78" i="155"/>
  <c r="C28" i="158"/>
  <c r="D59" i="158"/>
  <c r="E59" i="158"/>
  <c r="F59" i="158"/>
  <c r="G59" i="158"/>
  <c r="C59" i="158"/>
  <c r="G47" i="155"/>
  <c r="F47" i="155"/>
  <c r="E47" i="155"/>
  <c r="D47" i="155"/>
  <c r="C47" i="155"/>
  <c r="C29" i="155"/>
  <c r="D29" i="155"/>
  <c r="E29" i="155"/>
  <c r="F29" i="155"/>
  <c r="G29" i="155"/>
  <c r="C62" i="154"/>
  <c r="D62" i="154"/>
  <c r="E62" i="154"/>
  <c r="F62" i="154"/>
  <c r="G62" i="154"/>
  <c r="C36" i="154"/>
  <c r="D36" i="154"/>
  <c r="E36" i="154"/>
  <c r="F36" i="154"/>
  <c r="G36" i="154"/>
  <c r="H30" i="154"/>
  <c r="H31" i="154"/>
  <c r="H32" i="154"/>
  <c r="H33" i="154"/>
  <c r="H34" i="154"/>
  <c r="H35" i="154"/>
  <c r="H36" i="154"/>
  <c r="J18" i="154"/>
  <c r="I18" i="154"/>
  <c r="H18" i="154"/>
  <c r="G18" i="154"/>
  <c r="F18" i="154"/>
  <c r="J17" i="154"/>
  <c r="I17" i="154"/>
  <c r="H17" i="154"/>
  <c r="G17" i="154"/>
  <c r="F17" i="154"/>
  <c r="E18" i="154"/>
  <c r="D18" i="154"/>
  <c r="C18" i="154"/>
  <c r="E17" i="154"/>
  <c r="D17" i="154"/>
  <c r="C17" i="154"/>
  <c r="J12" i="155"/>
  <c r="G65" i="155"/>
  <c r="F65" i="155"/>
  <c r="J13" i="155"/>
  <c r="G12" i="155"/>
  <c r="H12" i="155"/>
  <c r="G13" i="155"/>
  <c r="H13" i="155"/>
  <c r="E12" i="155"/>
  <c r="E13" i="155"/>
  <c r="D12" i="155"/>
  <c r="D13" i="155"/>
  <c r="I12" i="155"/>
  <c r="I13" i="155"/>
  <c r="F12" i="155"/>
  <c r="F13" i="155"/>
  <c r="C12" i="155"/>
  <c r="C13" i="155"/>
  <c r="D77" i="154"/>
  <c r="E77" i="154"/>
  <c r="F77" i="154"/>
  <c r="G77" i="154"/>
  <c r="C77" i="154"/>
  <c r="D76" i="154"/>
  <c r="E76" i="154"/>
  <c r="F76" i="154"/>
  <c r="G76" i="154"/>
  <c r="C76" i="154"/>
  <c r="H91" i="154"/>
  <c r="H90" i="154"/>
  <c r="I65" i="154"/>
  <c r="H65" i="154"/>
  <c r="I64" i="154"/>
  <c r="H64" i="154"/>
  <c r="I39" i="154"/>
  <c r="H39" i="154"/>
  <c r="I38" i="154"/>
  <c r="H38" i="154"/>
  <c r="D51" i="154"/>
  <c r="E51" i="154"/>
  <c r="F51" i="154"/>
  <c r="G51" i="154"/>
  <c r="C51" i="154"/>
  <c r="D50" i="154"/>
  <c r="E50" i="154"/>
  <c r="F50" i="154"/>
  <c r="G50" i="154"/>
  <c r="C50" i="154"/>
  <c r="C37" i="154"/>
  <c r="C63" i="154"/>
  <c r="D37" i="154"/>
  <c r="D63" i="154"/>
  <c r="E37" i="154"/>
  <c r="E63" i="154"/>
  <c r="F37" i="154"/>
  <c r="F63" i="154"/>
  <c r="G37" i="154"/>
  <c r="G63" i="154"/>
  <c r="G32" i="160"/>
  <c r="G54" i="160"/>
  <c r="G76" i="160"/>
  <c r="C32" i="160"/>
  <c r="C54" i="160"/>
  <c r="C76" i="160"/>
  <c r="H76" i="160"/>
  <c r="F32" i="160"/>
  <c r="F54" i="160"/>
  <c r="F76" i="160"/>
  <c r="E32" i="160"/>
  <c r="E54" i="160"/>
  <c r="E76" i="160"/>
  <c r="D32" i="160"/>
  <c r="D54" i="160"/>
  <c r="D76" i="160"/>
  <c r="H31" i="160"/>
  <c r="H75" i="160"/>
  <c r="H30" i="160"/>
  <c r="H52" i="160"/>
  <c r="H74" i="160"/>
  <c r="H29" i="160"/>
  <c r="H51" i="160"/>
  <c r="H73" i="160"/>
  <c r="H28" i="160"/>
  <c r="H50" i="160"/>
  <c r="H72" i="160"/>
  <c r="H71" i="160"/>
  <c r="H70" i="160"/>
  <c r="G63" i="160"/>
  <c r="F63" i="160"/>
  <c r="E63" i="160"/>
  <c r="D63" i="160"/>
  <c r="C63" i="160"/>
  <c r="G62" i="160"/>
  <c r="F62" i="160"/>
  <c r="E62" i="160"/>
  <c r="D62" i="160"/>
  <c r="C62" i="160"/>
  <c r="G61" i="160"/>
  <c r="F61" i="160"/>
  <c r="E61" i="160"/>
  <c r="D61" i="160"/>
  <c r="C61" i="160"/>
  <c r="G60" i="160"/>
  <c r="F60" i="160"/>
  <c r="E60" i="160"/>
  <c r="D60" i="160"/>
  <c r="C60" i="160"/>
  <c r="G59" i="160"/>
  <c r="F59" i="160"/>
  <c r="E59" i="160"/>
  <c r="D59" i="160"/>
  <c r="C59" i="160"/>
  <c r="G58" i="160"/>
  <c r="F58" i="160"/>
  <c r="E58" i="160"/>
  <c r="D58" i="160"/>
  <c r="C58" i="160"/>
  <c r="I54" i="160"/>
  <c r="H54" i="160"/>
  <c r="I53" i="160"/>
  <c r="I52" i="160"/>
  <c r="I51" i="160"/>
  <c r="I50" i="160"/>
  <c r="I49" i="160"/>
  <c r="H49" i="160"/>
  <c r="I48" i="160"/>
  <c r="H48" i="160"/>
  <c r="G41" i="160"/>
  <c r="F41" i="160"/>
  <c r="E41" i="160"/>
  <c r="D41" i="160"/>
  <c r="C41" i="160"/>
  <c r="G40" i="160"/>
  <c r="F40" i="160"/>
  <c r="E40" i="160"/>
  <c r="D40" i="160"/>
  <c r="C40" i="160"/>
  <c r="G39" i="160"/>
  <c r="F39" i="160"/>
  <c r="E39" i="160"/>
  <c r="D39" i="160"/>
  <c r="C39" i="160"/>
  <c r="G38" i="160"/>
  <c r="F38" i="160"/>
  <c r="E38" i="160"/>
  <c r="D38" i="160"/>
  <c r="C38" i="160"/>
  <c r="G37" i="160"/>
  <c r="F37" i="160"/>
  <c r="E37" i="160"/>
  <c r="D37" i="160"/>
  <c r="C37" i="160"/>
  <c r="G36" i="160"/>
  <c r="F36" i="160"/>
  <c r="E36" i="160"/>
  <c r="D36" i="160"/>
  <c r="C36" i="160"/>
  <c r="I32" i="160"/>
  <c r="H32" i="160"/>
  <c r="I31" i="160"/>
  <c r="I30" i="160"/>
  <c r="I29" i="160"/>
  <c r="I28" i="160"/>
  <c r="I27" i="160"/>
  <c r="H27" i="160"/>
  <c r="I26" i="160"/>
  <c r="H26" i="160"/>
  <c r="J15" i="160"/>
  <c r="I15" i="160"/>
  <c r="H15" i="160"/>
  <c r="G15" i="160"/>
  <c r="F15" i="160"/>
  <c r="E15" i="160"/>
  <c r="D15" i="160"/>
  <c r="C15" i="160"/>
  <c r="J14" i="160"/>
  <c r="I14" i="160"/>
  <c r="H14" i="160"/>
  <c r="G14" i="160"/>
  <c r="F14" i="160"/>
  <c r="E14" i="160"/>
  <c r="D14" i="160"/>
  <c r="C14" i="160"/>
  <c r="J13" i="160"/>
  <c r="I13" i="160"/>
  <c r="H13" i="160"/>
  <c r="G13" i="160"/>
  <c r="F13" i="160"/>
  <c r="E13" i="160"/>
  <c r="D13" i="160"/>
  <c r="C13" i="160"/>
  <c r="J12" i="160"/>
  <c r="I12" i="160"/>
  <c r="H12" i="160"/>
  <c r="G12" i="160"/>
  <c r="F12" i="160"/>
  <c r="E12" i="160"/>
  <c r="D12" i="160"/>
  <c r="C12" i="160"/>
  <c r="J11" i="160"/>
  <c r="I11" i="160"/>
  <c r="H11" i="160"/>
  <c r="G11" i="160"/>
  <c r="F11" i="160"/>
  <c r="E11" i="160"/>
  <c r="D11" i="160"/>
  <c r="C11" i="160"/>
  <c r="J10" i="160"/>
  <c r="I10" i="160"/>
  <c r="H10" i="160"/>
  <c r="G10" i="160"/>
  <c r="F10" i="160"/>
  <c r="E10" i="160"/>
  <c r="D10" i="160"/>
  <c r="C10" i="160"/>
  <c r="J9" i="160"/>
  <c r="I9" i="160"/>
  <c r="H9" i="160"/>
  <c r="G9" i="160"/>
  <c r="F9" i="160"/>
  <c r="E9" i="160"/>
  <c r="D9" i="160"/>
  <c r="C9" i="160"/>
  <c r="G58" i="158"/>
  <c r="F58" i="158"/>
  <c r="E58" i="158"/>
  <c r="D58" i="158"/>
  <c r="C58" i="158"/>
  <c r="C65" i="158"/>
  <c r="D65" i="158"/>
  <c r="E65" i="158"/>
  <c r="F65" i="158"/>
  <c r="G65" i="158"/>
  <c r="G70" i="158"/>
  <c r="C70" i="158"/>
  <c r="G75" i="158"/>
  <c r="F70" i="158"/>
  <c r="F75" i="158"/>
  <c r="E70" i="158"/>
  <c r="E75" i="158"/>
  <c r="D70" i="158"/>
  <c r="D75" i="158"/>
  <c r="C75" i="158"/>
  <c r="G57" i="158"/>
  <c r="F57" i="158"/>
  <c r="E57" i="158"/>
  <c r="D57" i="158"/>
  <c r="C57" i="158"/>
  <c r="C64" i="158"/>
  <c r="D64" i="158"/>
  <c r="E64" i="158"/>
  <c r="F64" i="158"/>
  <c r="G64" i="158"/>
  <c r="G69" i="158"/>
  <c r="C69" i="158"/>
  <c r="G74" i="158"/>
  <c r="F69" i="158"/>
  <c r="F74" i="158"/>
  <c r="E69" i="158"/>
  <c r="E74" i="158"/>
  <c r="D69" i="158"/>
  <c r="D74" i="158"/>
  <c r="C74" i="158"/>
  <c r="G28" i="158"/>
  <c r="G44" i="158"/>
  <c r="G60" i="158"/>
  <c r="C44" i="158"/>
  <c r="C60" i="158"/>
  <c r="I60" i="158"/>
  <c r="H60" i="158"/>
  <c r="F28" i="158"/>
  <c r="F44" i="158"/>
  <c r="F60" i="158"/>
  <c r="E28" i="158"/>
  <c r="E44" i="158"/>
  <c r="E60" i="158"/>
  <c r="D28" i="158"/>
  <c r="D44" i="158"/>
  <c r="D60" i="158"/>
  <c r="I58" i="158"/>
  <c r="H58" i="158"/>
  <c r="I57" i="158"/>
  <c r="H57" i="158"/>
  <c r="G49" i="158"/>
  <c r="F49" i="158"/>
  <c r="E49" i="158"/>
  <c r="D49" i="158"/>
  <c r="C49" i="158"/>
  <c r="G48" i="158"/>
  <c r="F48" i="158"/>
  <c r="E48" i="158"/>
  <c r="D48" i="158"/>
  <c r="C48" i="158"/>
  <c r="I44" i="158"/>
  <c r="H44" i="158"/>
  <c r="I42" i="158"/>
  <c r="H42" i="158"/>
  <c r="I41" i="158"/>
  <c r="H41" i="158"/>
  <c r="G33" i="158"/>
  <c r="F33" i="158"/>
  <c r="E33" i="158"/>
  <c r="D33" i="158"/>
  <c r="C33" i="158"/>
  <c r="G32" i="158"/>
  <c r="F32" i="158"/>
  <c r="E32" i="158"/>
  <c r="D32" i="158"/>
  <c r="C32" i="158"/>
  <c r="I28" i="158"/>
  <c r="H28" i="158"/>
  <c r="I26" i="158"/>
  <c r="H26" i="158"/>
  <c r="I25" i="158"/>
  <c r="H25" i="158"/>
  <c r="AB10" i="158"/>
  <c r="AB11" i="158"/>
  <c r="AB12" i="158"/>
  <c r="AA10" i="158"/>
  <c r="AA11" i="158"/>
  <c r="AA12" i="158"/>
  <c r="Z10" i="158"/>
  <c r="Z11" i="158"/>
  <c r="Z12" i="158"/>
  <c r="Y10" i="158"/>
  <c r="Y11" i="158"/>
  <c r="Y12" i="158"/>
  <c r="X10" i="158"/>
  <c r="X11" i="158"/>
  <c r="X12" i="158"/>
  <c r="J11" i="158"/>
  <c r="I11" i="158"/>
  <c r="H11" i="158"/>
  <c r="G11" i="158"/>
  <c r="F11" i="158"/>
  <c r="E11" i="158"/>
  <c r="D11" i="158"/>
  <c r="C11" i="158"/>
  <c r="J10" i="158"/>
  <c r="I10" i="158"/>
  <c r="H10" i="158"/>
  <c r="G10" i="158"/>
  <c r="F10" i="158"/>
  <c r="E10" i="158"/>
  <c r="D10" i="158"/>
  <c r="C10" i="158"/>
  <c r="J9" i="158"/>
  <c r="I9" i="158"/>
  <c r="H9" i="158"/>
  <c r="G9" i="158"/>
  <c r="F9" i="158"/>
  <c r="E9" i="158"/>
  <c r="D9" i="158"/>
  <c r="C9" i="158"/>
  <c r="G27" i="156"/>
  <c r="G42" i="156"/>
  <c r="G57" i="156"/>
  <c r="C27" i="156"/>
  <c r="C42" i="156"/>
  <c r="C57" i="156"/>
  <c r="H57" i="156"/>
  <c r="F27" i="156"/>
  <c r="F42" i="156"/>
  <c r="F57" i="156"/>
  <c r="E27" i="156"/>
  <c r="E42" i="156"/>
  <c r="E57" i="156"/>
  <c r="D27" i="156"/>
  <c r="D42" i="156"/>
  <c r="D57" i="156"/>
  <c r="H56" i="156"/>
  <c r="H55" i="156"/>
  <c r="G47" i="156"/>
  <c r="F47" i="156"/>
  <c r="E47" i="156"/>
  <c r="D47" i="156"/>
  <c r="C47" i="156"/>
  <c r="G46" i="156"/>
  <c r="F46" i="156"/>
  <c r="E46" i="156"/>
  <c r="D46" i="156"/>
  <c r="C46" i="156"/>
  <c r="I42" i="156"/>
  <c r="H42" i="156"/>
  <c r="I41" i="156"/>
  <c r="H41" i="156"/>
  <c r="I40" i="156"/>
  <c r="H40" i="156"/>
  <c r="G32" i="156"/>
  <c r="F32" i="156"/>
  <c r="E32" i="156"/>
  <c r="D32" i="156"/>
  <c r="C32" i="156"/>
  <c r="G31" i="156"/>
  <c r="F31" i="156"/>
  <c r="E31" i="156"/>
  <c r="D31" i="156"/>
  <c r="C31" i="156"/>
  <c r="I27" i="156"/>
  <c r="H27" i="156"/>
  <c r="I26" i="156"/>
  <c r="H26" i="156"/>
  <c r="I25" i="156"/>
  <c r="H25" i="156"/>
  <c r="J11" i="156"/>
  <c r="I11" i="156"/>
  <c r="H11" i="156"/>
  <c r="G11" i="156"/>
  <c r="F11" i="156"/>
  <c r="E11" i="156"/>
  <c r="D11" i="156"/>
  <c r="C11" i="156"/>
  <c r="J10" i="156"/>
  <c r="I10" i="156"/>
  <c r="H10" i="156"/>
  <c r="G10" i="156"/>
  <c r="F10" i="156"/>
  <c r="E10" i="156"/>
  <c r="D10" i="156"/>
  <c r="C10" i="156"/>
  <c r="J9" i="156"/>
  <c r="I9" i="156"/>
  <c r="H9" i="156"/>
  <c r="G9" i="156"/>
  <c r="F9" i="156"/>
  <c r="E9" i="156"/>
  <c r="D9" i="156"/>
  <c r="C9" i="156"/>
  <c r="C65" i="155"/>
  <c r="H64" i="155"/>
  <c r="H65" i="155"/>
  <c r="D65" i="155"/>
  <c r="E65" i="155"/>
  <c r="D55" i="155"/>
  <c r="E55" i="155"/>
  <c r="F55" i="155"/>
  <c r="G55" i="155"/>
  <c r="C55" i="155"/>
  <c r="I46" i="155"/>
  <c r="I47" i="155"/>
  <c r="H46" i="155"/>
  <c r="H47" i="155"/>
  <c r="D48" i="155"/>
  <c r="E48" i="155"/>
  <c r="F48" i="155"/>
  <c r="G48" i="155"/>
  <c r="C48" i="155"/>
  <c r="D34" i="155"/>
  <c r="E34" i="155"/>
  <c r="F34" i="155"/>
  <c r="G34" i="155"/>
  <c r="D35" i="155"/>
  <c r="E35" i="155"/>
  <c r="F35" i="155"/>
  <c r="G35" i="155"/>
  <c r="D36" i="155"/>
  <c r="E36" i="155"/>
  <c r="F36" i="155"/>
  <c r="G36" i="155"/>
  <c r="D37" i="155"/>
  <c r="E37" i="155"/>
  <c r="F37" i="155"/>
  <c r="G37" i="155"/>
  <c r="C37" i="155"/>
  <c r="I28" i="155"/>
  <c r="I29" i="155"/>
  <c r="H28" i="155"/>
  <c r="H29" i="155"/>
  <c r="D30" i="155"/>
  <c r="E30" i="155"/>
  <c r="F30" i="155"/>
  <c r="G30" i="155"/>
  <c r="C30" i="155"/>
  <c r="G66" i="155"/>
  <c r="C66" i="155"/>
  <c r="H66" i="155"/>
  <c r="F66" i="155"/>
  <c r="E66" i="155"/>
  <c r="D66" i="155"/>
  <c r="H63" i="155"/>
  <c r="H62" i="155"/>
  <c r="H61" i="155"/>
  <c r="G54" i="155"/>
  <c r="F54" i="155"/>
  <c r="E54" i="155"/>
  <c r="D54" i="155"/>
  <c r="C54" i="155"/>
  <c r="G53" i="155"/>
  <c r="F53" i="155"/>
  <c r="E53" i="155"/>
  <c r="D53" i="155"/>
  <c r="C53" i="155"/>
  <c r="G52" i="155"/>
  <c r="F52" i="155"/>
  <c r="E52" i="155"/>
  <c r="D52" i="155"/>
  <c r="C52" i="155"/>
  <c r="I48" i="155"/>
  <c r="H48" i="155"/>
  <c r="I45" i="155"/>
  <c r="H45" i="155"/>
  <c r="I44" i="155"/>
  <c r="H44" i="155"/>
  <c r="I43" i="155"/>
  <c r="H43" i="155"/>
  <c r="C36" i="155"/>
  <c r="C35" i="155"/>
  <c r="C34" i="155"/>
  <c r="I30" i="155"/>
  <c r="H30" i="155"/>
  <c r="I27" i="155"/>
  <c r="H27" i="155"/>
  <c r="I26" i="155"/>
  <c r="H26" i="155"/>
  <c r="I25" i="155"/>
  <c r="H25" i="155"/>
  <c r="J14" i="155"/>
  <c r="I14" i="155"/>
  <c r="H14" i="155"/>
  <c r="G14" i="155"/>
  <c r="F14" i="155"/>
  <c r="E14" i="155"/>
  <c r="D14" i="155"/>
  <c r="C14" i="155"/>
  <c r="J11" i="155"/>
  <c r="I11" i="155"/>
  <c r="H11" i="155"/>
  <c r="G11" i="155"/>
  <c r="F11" i="155"/>
  <c r="E11" i="155"/>
  <c r="D11" i="155"/>
  <c r="C11" i="155"/>
  <c r="J10" i="155"/>
  <c r="I10" i="155"/>
  <c r="H10" i="155"/>
  <c r="G10" i="155"/>
  <c r="F10" i="155"/>
  <c r="E10" i="155"/>
  <c r="D10" i="155"/>
  <c r="C10" i="155"/>
  <c r="J9" i="155"/>
  <c r="I9" i="155"/>
  <c r="H9" i="155"/>
  <c r="G9" i="155"/>
  <c r="F9" i="155"/>
  <c r="E9" i="155"/>
  <c r="D9" i="155"/>
  <c r="C9" i="155"/>
  <c r="D72" i="154"/>
  <c r="E72" i="154"/>
  <c r="F72" i="154"/>
  <c r="G72" i="154"/>
  <c r="D73" i="154"/>
  <c r="E73" i="154"/>
  <c r="F73" i="154"/>
  <c r="G73" i="154"/>
  <c r="D74" i="154"/>
  <c r="E74" i="154"/>
  <c r="F74" i="154"/>
  <c r="G74" i="154"/>
  <c r="C74" i="154"/>
  <c r="C73" i="154"/>
  <c r="C72" i="154"/>
  <c r="D43" i="154"/>
  <c r="E43" i="154"/>
  <c r="F43" i="154"/>
  <c r="G43" i="154"/>
  <c r="D44" i="154"/>
  <c r="E44" i="154"/>
  <c r="F44" i="154"/>
  <c r="G44" i="154"/>
  <c r="D45" i="154"/>
  <c r="E45" i="154"/>
  <c r="F45" i="154"/>
  <c r="G45" i="154"/>
  <c r="D46" i="154"/>
  <c r="E46" i="154"/>
  <c r="F46" i="154"/>
  <c r="G46" i="154"/>
  <c r="D47" i="154"/>
  <c r="E47" i="154"/>
  <c r="F47" i="154"/>
  <c r="G47" i="154"/>
  <c r="D48" i="154"/>
  <c r="E48" i="154"/>
  <c r="F48" i="154"/>
  <c r="G48" i="154"/>
  <c r="C48" i="154"/>
  <c r="C47" i="154"/>
  <c r="C46" i="154"/>
  <c r="H12" i="154"/>
  <c r="H13" i="154"/>
  <c r="H14" i="154"/>
  <c r="H15" i="154"/>
  <c r="E12" i="154"/>
  <c r="E13" i="154"/>
  <c r="E14" i="154"/>
  <c r="E15" i="154"/>
  <c r="J12" i="154"/>
  <c r="J13" i="154"/>
  <c r="J14" i="154"/>
  <c r="G88" i="154"/>
  <c r="F88" i="154"/>
  <c r="J15" i="154"/>
  <c r="G12" i="154"/>
  <c r="G13" i="154"/>
  <c r="G14" i="154"/>
  <c r="G15" i="154"/>
  <c r="D12" i="154"/>
  <c r="D13" i="154"/>
  <c r="D14" i="154"/>
  <c r="D15" i="154"/>
  <c r="C88" i="154"/>
  <c r="I59" i="154"/>
  <c r="I60" i="154"/>
  <c r="I61" i="154"/>
  <c r="I62" i="154"/>
  <c r="H58" i="154"/>
  <c r="H84" i="154"/>
  <c r="H59" i="154"/>
  <c r="H85" i="154"/>
  <c r="H86" i="154"/>
  <c r="H87" i="154"/>
  <c r="D88" i="154"/>
  <c r="E88" i="154"/>
  <c r="H88" i="154"/>
  <c r="I10" i="154"/>
  <c r="I11" i="154"/>
  <c r="I12" i="154"/>
  <c r="I13" i="154"/>
  <c r="I14" i="154"/>
  <c r="I15" i="154"/>
  <c r="F10" i="154"/>
  <c r="F11" i="154"/>
  <c r="F12" i="154"/>
  <c r="F13" i="154"/>
  <c r="F14" i="154"/>
  <c r="F15" i="154"/>
  <c r="C12" i="154"/>
  <c r="C13" i="154"/>
  <c r="C14" i="154"/>
  <c r="C15" i="154"/>
  <c r="I33" i="154"/>
  <c r="I34" i="154"/>
  <c r="I35" i="154"/>
  <c r="I36" i="154"/>
  <c r="G89" i="154"/>
  <c r="C89" i="154"/>
  <c r="H89" i="154"/>
  <c r="F89" i="154"/>
  <c r="E89" i="154"/>
  <c r="D89" i="154"/>
  <c r="H83" i="154"/>
  <c r="H82" i="154"/>
  <c r="G71" i="154"/>
  <c r="F71" i="154"/>
  <c r="E71" i="154"/>
  <c r="D71" i="154"/>
  <c r="C71" i="154"/>
  <c r="G70" i="154"/>
  <c r="F70" i="154"/>
  <c r="E70" i="154"/>
  <c r="D70" i="154"/>
  <c r="C70" i="154"/>
  <c r="G69" i="154"/>
  <c r="F69" i="154"/>
  <c r="E69" i="154"/>
  <c r="D69" i="154"/>
  <c r="C69" i="154"/>
  <c r="I63" i="154"/>
  <c r="H63" i="154"/>
  <c r="I58" i="154"/>
  <c r="I57" i="154"/>
  <c r="H57" i="154"/>
  <c r="I56" i="154"/>
  <c r="H56" i="154"/>
  <c r="C45" i="154"/>
  <c r="C44" i="154"/>
  <c r="C43" i="154"/>
  <c r="I37" i="154"/>
  <c r="H37" i="154"/>
  <c r="I32" i="154"/>
  <c r="I31" i="154"/>
  <c r="I30" i="154"/>
  <c r="J16" i="154"/>
  <c r="I16" i="154"/>
  <c r="H16" i="154"/>
  <c r="G16" i="154"/>
  <c r="F16" i="154"/>
  <c r="E16" i="154"/>
  <c r="D16" i="154"/>
  <c r="C16" i="154"/>
  <c r="J11" i="154"/>
  <c r="H11" i="154"/>
  <c r="G11" i="154"/>
  <c r="E11" i="154"/>
  <c r="D11" i="154"/>
  <c r="C11" i="154"/>
  <c r="J10" i="154"/>
  <c r="H10" i="154"/>
  <c r="G10" i="154"/>
  <c r="E10" i="154"/>
  <c r="D10" i="154"/>
  <c r="C10" i="154"/>
  <c r="J9" i="154"/>
  <c r="I9" i="154"/>
  <c r="H9" i="154"/>
  <c r="G9" i="154"/>
  <c r="F9" i="154"/>
  <c r="E9" i="154"/>
  <c r="D9" i="154"/>
  <c r="C9" i="154"/>
  <c r="D33" i="153"/>
  <c r="Y10" i="153"/>
  <c r="D47" i="153"/>
  <c r="Y11" i="153"/>
  <c r="Y12" i="153"/>
  <c r="E33" i="153"/>
  <c r="Z10" i="153"/>
  <c r="E47" i="153"/>
  <c r="Z11" i="153"/>
  <c r="Z12" i="153"/>
  <c r="F33" i="153"/>
  <c r="AA10" i="153"/>
  <c r="F47" i="153"/>
  <c r="AA11" i="153"/>
  <c r="AA12" i="153"/>
  <c r="G33" i="153"/>
  <c r="AB10" i="153"/>
  <c r="G47" i="153"/>
  <c r="AB11" i="153"/>
  <c r="AB12" i="153"/>
  <c r="C33" i="153"/>
  <c r="X10" i="153"/>
  <c r="C47" i="153"/>
  <c r="X11" i="153"/>
  <c r="X12" i="153"/>
  <c r="G63" i="153"/>
  <c r="C63" i="153"/>
  <c r="H63" i="153"/>
  <c r="H62" i="153"/>
  <c r="H61" i="153"/>
  <c r="H60" i="153"/>
  <c r="D63" i="153"/>
  <c r="E63" i="153"/>
  <c r="F63" i="153"/>
  <c r="J10" i="153"/>
  <c r="J11" i="153"/>
  <c r="J12" i="153"/>
  <c r="J9" i="153"/>
  <c r="H10" i="153"/>
  <c r="H11" i="153"/>
  <c r="H12" i="153"/>
  <c r="H9" i="153"/>
  <c r="G10" i="153"/>
  <c r="G11" i="153"/>
  <c r="G12" i="153"/>
  <c r="G9" i="153"/>
  <c r="E10" i="153"/>
  <c r="E11" i="153"/>
  <c r="E12" i="153"/>
  <c r="E9" i="153"/>
  <c r="D10" i="153"/>
  <c r="D11" i="153"/>
  <c r="D12" i="153"/>
  <c r="D9" i="153"/>
  <c r="I10" i="153"/>
  <c r="I11" i="153"/>
  <c r="I12" i="153"/>
  <c r="I9" i="153"/>
  <c r="F10" i="153"/>
  <c r="F11" i="153"/>
  <c r="F12" i="153"/>
  <c r="F9" i="153"/>
  <c r="C12" i="153"/>
  <c r="C10" i="153"/>
  <c r="C11" i="153"/>
  <c r="C9" i="153"/>
  <c r="G53" i="153"/>
  <c r="F53" i="153"/>
  <c r="E53" i="153"/>
  <c r="D53" i="153"/>
  <c r="C53" i="153"/>
  <c r="G52" i="153"/>
  <c r="F52" i="153"/>
  <c r="E52" i="153"/>
  <c r="D52" i="153"/>
  <c r="C52" i="153"/>
  <c r="G51" i="153"/>
  <c r="F51" i="153"/>
  <c r="E51" i="153"/>
  <c r="D51" i="153"/>
  <c r="C51" i="153"/>
  <c r="I47" i="153"/>
  <c r="H47" i="153"/>
  <c r="I46" i="153"/>
  <c r="H46" i="153"/>
  <c r="I45" i="153"/>
  <c r="H45" i="153"/>
  <c r="I44" i="153"/>
  <c r="H44" i="153"/>
  <c r="G39" i="153"/>
  <c r="F39" i="153"/>
  <c r="E39" i="153"/>
  <c r="D39" i="153"/>
  <c r="C39" i="153"/>
  <c r="G38" i="153"/>
  <c r="F38" i="153"/>
  <c r="E38" i="153"/>
  <c r="D38" i="153"/>
  <c r="C38" i="153"/>
  <c r="G37" i="153"/>
  <c r="F37" i="153"/>
  <c r="E37" i="153"/>
  <c r="D37" i="153"/>
  <c r="C37" i="153"/>
  <c r="I33" i="153"/>
  <c r="H33" i="153"/>
  <c r="I32" i="153"/>
  <c r="H32" i="153"/>
  <c r="I31" i="153"/>
  <c r="H31" i="153"/>
  <c r="I30" i="153"/>
  <c r="H30" i="153"/>
  <c r="R20" i="148"/>
  <c r="R30" i="151"/>
  <c r="M11" i="148"/>
  <c r="AA10" i="148"/>
  <c r="T20" i="148"/>
  <c r="T19" i="148"/>
  <c r="S20" i="148"/>
  <c r="S19" i="148"/>
  <c r="R19" i="148"/>
  <c r="M10" i="148"/>
  <c r="G51" i="148"/>
  <c r="C11" i="148"/>
  <c r="N11" i="148"/>
  <c r="G34" i="148"/>
  <c r="C10" i="148"/>
  <c r="N10" i="148"/>
  <c r="D51" i="148"/>
  <c r="E51" i="148"/>
  <c r="F51" i="148"/>
  <c r="C51" i="148"/>
  <c r="H50" i="148"/>
  <c r="I50" i="148"/>
  <c r="H33" i="148"/>
  <c r="I33" i="148"/>
  <c r="D34" i="148"/>
  <c r="E34" i="148"/>
  <c r="F34" i="148"/>
  <c r="C34" i="148"/>
  <c r="G45" i="150"/>
  <c r="F45" i="150"/>
  <c r="D20" i="150"/>
  <c r="D58" i="151"/>
  <c r="E20" i="150"/>
  <c r="E58" i="151"/>
  <c r="F20" i="150"/>
  <c r="F58" i="151"/>
  <c r="G20" i="150"/>
  <c r="G58" i="151"/>
  <c r="H20" i="150"/>
  <c r="H58" i="151"/>
  <c r="I20" i="150"/>
  <c r="I58" i="151"/>
  <c r="J20" i="150"/>
  <c r="J58" i="151"/>
  <c r="K20" i="150"/>
  <c r="K58" i="151"/>
  <c r="C20" i="150"/>
  <c r="C58" i="151"/>
  <c r="G45" i="149"/>
  <c r="F45" i="149"/>
  <c r="D20" i="149"/>
  <c r="D44" i="151"/>
  <c r="E20" i="149"/>
  <c r="E44" i="151"/>
  <c r="F20" i="149"/>
  <c r="F44" i="151"/>
  <c r="G20" i="149"/>
  <c r="G44" i="151"/>
  <c r="H20" i="149"/>
  <c r="H44" i="151"/>
  <c r="I20" i="149"/>
  <c r="I44" i="151"/>
  <c r="J20" i="149"/>
  <c r="J44" i="151"/>
  <c r="K20" i="149"/>
  <c r="K44" i="151"/>
  <c r="C20" i="149"/>
  <c r="C44" i="151"/>
  <c r="D20" i="148"/>
  <c r="D30" i="151"/>
  <c r="E20" i="148"/>
  <c r="E30" i="151"/>
  <c r="F20" i="148"/>
  <c r="F30" i="151"/>
  <c r="G20" i="148"/>
  <c r="G30" i="151"/>
  <c r="H20" i="148"/>
  <c r="H30" i="151"/>
  <c r="I20" i="148"/>
  <c r="I30" i="151"/>
  <c r="J20" i="148"/>
  <c r="J30" i="151"/>
  <c r="K20" i="148"/>
  <c r="K30" i="151"/>
  <c r="L20" i="148"/>
  <c r="L30" i="151"/>
  <c r="M20" i="148"/>
  <c r="M30" i="151"/>
  <c r="N20" i="148"/>
  <c r="N30" i="151"/>
  <c r="O20" i="148"/>
  <c r="O30" i="151"/>
  <c r="P20" i="148"/>
  <c r="P30" i="151"/>
  <c r="Q20" i="148"/>
  <c r="Q30" i="151"/>
  <c r="C20" i="148"/>
  <c r="C30" i="151"/>
  <c r="G46" i="147"/>
  <c r="F46" i="147"/>
  <c r="D20" i="147"/>
  <c r="D16" i="151"/>
  <c r="E20" i="147"/>
  <c r="E16" i="151"/>
  <c r="F20" i="147"/>
  <c r="F16" i="151"/>
  <c r="G20" i="147"/>
  <c r="G16" i="151"/>
  <c r="H20" i="147"/>
  <c r="H16" i="151"/>
  <c r="I20" i="147"/>
  <c r="I16" i="151"/>
  <c r="J20" i="147"/>
  <c r="J16" i="151"/>
  <c r="K20" i="147"/>
  <c r="K16" i="151"/>
  <c r="L20" i="147"/>
  <c r="L16" i="151"/>
  <c r="M20" i="147"/>
  <c r="M16" i="151"/>
  <c r="N20" i="147"/>
  <c r="N16" i="151"/>
  <c r="C20" i="147"/>
  <c r="C16" i="151"/>
  <c r="D52" i="99"/>
  <c r="E52" i="99"/>
  <c r="F52" i="99"/>
  <c r="G52" i="99"/>
  <c r="D53" i="99"/>
  <c r="E53" i="99"/>
  <c r="F53" i="99"/>
  <c r="G53" i="99"/>
  <c r="D54" i="99"/>
  <c r="E54" i="99"/>
  <c r="F54" i="99"/>
  <c r="G54" i="99"/>
  <c r="D37" i="99"/>
  <c r="E37" i="99"/>
  <c r="F37" i="99"/>
  <c r="G37" i="99"/>
  <c r="D38" i="99"/>
  <c r="E38" i="99"/>
  <c r="F38" i="99"/>
  <c r="G38" i="99"/>
  <c r="D39" i="99"/>
  <c r="E39" i="99"/>
  <c r="F39" i="99"/>
  <c r="G39" i="99"/>
  <c r="G48" i="99"/>
  <c r="C20" i="99"/>
  <c r="C16" i="109"/>
  <c r="F20" i="99"/>
  <c r="F16" i="109"/>
  <c r="I20" i="99"/>
  <c r="I16" i="109"/>
  <c r="L20" i="99"/>
  <c r="L16" i="109"/>
  <c r="O20" i="99"/>
  <c r="O16" i="109"/>
  <c r="L38" i="138"/>
  <c r="M38" i="138"/>
  <c r="G50" i="150"/>
  <c r="F50" i="150"/>
  <c r="E50" i="150"/>
  <c r="D50" i="150"/>
  <c r="C50" i="150"/>
  <c r="G49" i="150"/>
  <c r="F49" i="150"/>
  <c r="E49" i="150"/>
  <c r="D49" i="150"/>
  <c r="C49" i="150"/>
  <c r="C45" i="150"/>
  <c r="H45" i="150"/>
  <c r="I45" i="150"/>
  <c r="E45" i="150"/>
  <c r="D45" i="150"/>
  <c r="I44" i="150"/>
  <c r="H44" i="150"/>
  <c r="I43" i="150"/>
  <c r="H43" i="150"/>
  <c r="G36" i="150"/>
  <c r="F36" i="150"/>
  <c r="E36" i="150"/>
  <c r="D36" i="150"/>
  <c r="C36" i="150"/>
  <c r="G35" i="150"/>
  <c r="F35" i="150"/>
  <c r="E35" i="150"/>
  <c r="D35" i="150"/>
  <c r="C35" i="150"/>
  <c r="C31" i="150"/>
  <c r="G31" i="150"/>
  <c r="I31" i="150"/>
  <c r="H31" i="150"/>
  <c r="F31" i="150"/>
  <c r="E31" i="150"/>
  <c r="D31" i="150"/>
  <c r="I30" i="150"/>
  <c r="H30" i="150"/>
  <c r="I29" i="150"/>
  <c r="H29" i="150"/>
  <c r="K19" i="150"/>
  <c r="J19" i="150"/>
  <c r="I19" i="150"/>
  <c r="H19" i="150"/>
  <c r="G19" i="150"/>
  <c r="F19" i="150"/>
  <c r="E19" i="150"/>
  <c r="D19" i="150"/>
  <c r="C19" i="150"/>
  <c r="G11" i="150"/>
  <c r="E11" i="150"/>
  <c r="C11" i="150"/>
  <c r="F11" i="150"/>
  <c r="H11" i="150"/>
  <c r="X10" i="150"/>
  <c r="G10" i="150"/>
  <c r="E10" i="150"/>
  <c r="C10" i="150"/>
  <c r="F10" i="150"/>
  <c r="H10" i="150"/>
  <c r="G50" i="149"/>
  <c r="F50" i="149"/>
  <c r="E50" i="149"/>
  <c r="D50" i="149"/>
  <c r="C50" i="149"/>
  <c r="G49" i="149"/>
  <c r="F49" i="149"/>
  <c r="E49" i="149"/>
  <c r="D49" i="149"/>
  <c r="C49" i="149"/>
  <c r="C45" i="149"/>
  <c r="I45" i="149"/>
  <c r="H45" i="149"/>
  <c r="E45" i="149"/>
  <c r="D45" i="149"/>
  <c r="I44" i="149"/>
  <c r="H44" i="149"/>
  <c r="I43" i="149"/>
  <c r="H43" i="149"/>
  <c r="G36" i="149"/>
  <c r="F36" i="149"/>
  <c r="E36" i="149"/>
  <c r="D36" i="149"/>
  <c r="C36" i="149"/>
  <c r="G35" i="149"/>
  <c r="F35" i="149"/>
  <c r="E35" i="149"/>
  <c r="D35" i="149"/>
  <c r="C35" i="149"/>
  <c r="G31" i="149"/>
  <c r="F31" i="149"/>
  <c r="D19" i="149"/>
  <c r="E31" i="149"/>
  <c r="D31" i="149"/>
  <c r="C31" i="149"/>
  <c r="I30" i="149"/>
  <c r="H30" i="149"/>
  <c r="I29" i="149"/>
  <c r="H29" i="149"/>
  <c r="K19" i="149"/>
  <c r="J19" i="149"/>
  <c r="I19" i="149"/>
  <c r="H19" i="149"/>
  <c r="G19" i="149"/>
  <c r="F19" i="149"/>
  <c r="G11" i="149"/>
  <c r="X10" i="149"/>
  <c r="E11" i="149"/>
  <c r="W10" i="149"/>
  <c r="C11" i="149"/>
  <c r="G10" i="149"/>
  <c r="E10" i="149"/>
  <c r="D58" i="148"/>
  <c r="E58" i="148"/>
  <c r="F58" i="148"/>
  <c r="G58" i="148"/>
  <c r="C58" i="148"/>
  <c r="D41" i="148"/>
  <c r="E41" i="148"/>
  <c r="F41" i="148"/>
  <c r="G41" i="148"/>
  <c r="C41" i="148"/>
  <c r="E56" i="148"/>
  <c r="F55" i="148"/>
  <c r="H49" i="148"/>
  <c r="I49" i="148"/>
  <c r="G57" i="148"/>
  <c r="F57" i="148"/>
  <c r="E57" i="148"/>
  <c r="C57" i="148"/>
  <c r="H47" i="148"/>
  <c r="G56" i="148"/>
  <c r="F56" i="148"/>
  <c r="D56" i="148"/>
  <c r="I47" i="148"/>
  <c r="I46" i="148"/>
  <c r="H46" i="148"/>
  <c r="E55" i="148"/>
  <c r="F40" i="148"/>
  <c r="G39" i="148"/>
  <c r="C39" i="148"/>
  <c r="I32" i="148"/>
  <c r="P19" i="148"/>
  <c r="H32" i="148"/>
  <c r="I31" i="148"/>
  <c r="H31" i="148"/>
  <c r="E40" i="148"/>
  <c r="D40" i="148"/>
  <c r="C40" i="148"/>
  <c r="H30" i="148"/>
  <c r="I30" i="148"/>
  <c r="F39" i="148"/>
  <c r="E39" i="148"/>
  <c r="D39" i="148"/>
  <c r="G38" i="148"/>
  <c r="C38" i="148"/>
  <c r="Q19" i="148"/>
  <c r="O19" i="148"/>
  <c r="N19" i="148"/>
  <c r="M19" i="148"/>
  <c r="L19" i="148"/>
  <c r="K19" i="148"/>
  <c r="J19" i="148"/>
  <c r="I19" i="148"/>
  <c r="K11" i="148"/>
  <c r="Z10" i="148"/>
  <c r="G11" i="148"/>
  <c r="X10" i="148"/>
  <c r="E11" i="148"/>
  <c r="W10" i="148"/>
  <c r="K10" i="148"/>
  <c r="I10" i="148"/>
  <c r="G10" i="148"/>
  <c r="E46" i="147"/>
  <c r="H45" i="147"/>
  <c r="G52" i="147"/>
  <c r="F52" i="147"/>
  <c r="E52" i="147"/>
  <c r="D52" i="147"/>
  <c r="C52" i="147"/>
  <c r="G51" i="147"/>
  <c r="F51" i="147"/>
  <c r="D51" i="147"/>
  <c r="I43" i="147"/>
  <c r="H43" i="147"/>
  <c r="G50" i="147"/>
  <c r="E50" i="147"/>
  <c r="D46" i="147"/>
  <c r="C50" i="147"/>
  <c r="G37" i="147"/>
  <c r="D37" i="147"/>
  <c r="C37" i="147"/>
  <c r="D32" i="147"/>
  <c r="L19" i="147"/>
  <c r="F38" i="147"/>
  <c r="E38" i="147"/>
  <c r="D38" i="147"/>
  <c r="C38" i="147"/>
  <c r="I30" i="147"/>
  <c r="H30" i="147"/>
  <c r="F37" i="147"/>
  <c r="E37" i="147"/>
  <c r="I29" i="147"/>
  <c r="H29" i="147"/>
  <c r="G32" i="147"/>
  <c r="F36" i="147"/>
  <c r="E36" i="147"/>
  <c r="D36" i="147"/>
  <c r="C32" i="147"/>
  <c r="M19" i="147"/>
  <c r="I19" i="147"/>
  <c r="H19" i="147"/>
  <c r="G19" i="147"/>
  <c r="I11" i="147"/>
  <c r="Y10" i="147"/>
  <c r="E11" i="147"/>
  <c r="G10" i="147"/>
  <c r="E10" i="147"/>
  <c r="W10" i="150"/>
  <c r="C19" i="149"/>
  <c r="C10" i="149"/>
  <c r="F10" i="149"/>
  <c r="E19" i="149"/>
  <c r="H31" i="149"/>
  <c r="I31" i="149"/>
  <c r="F11" i="149"/>
  <c r="H10" i="149"/>
  <c r="H11" i="149"/>
  <c r="D38" i="148"/>
  <c r="D57" i="148"/>
  <c r="E10" i="148"/>
  <c r="F19" i="148"/>
  <c r="H29" i="148"/>
  <c r="E38" i="148"/>
  <c r="G40" i="148"/>
  <c r="H48" i="148"/>
  <c r="C55" i="148"/>
  <c r="G55" i="148"/>
  <c r="I11" i="148"/>
  <c r="G19" i="148"/>
  <c r="I29" i="148"/>
  <c r="F38" i="148"/>
  <c r="I48" i="148"/>
  <c r="D55" i="148"/>
  <c r="C56" i="148"/>
  <c r="H19" i="148"/>
  <c r="C19" i="147"/>
  <c r="I32" i="147"/>
  <c r="C10" i="147"/>
  <c r="F10" i="147"/>
  <c r="H32" i="147"/>
  <c r="W10" i="147"/>
  <c r="F50" i="147"/>
  <c r="E51" i="147"/>
  <c r="F19" i="147"/>
  <c r="J19" i="147"/>
  <c r="N19" i="147"/>
  <c r="H31" i="147"/>
  <c r="E32" i="147"/>
  <c r="H44" i="147"/>
  <c r="I45" i="147"/>
  <c r="G38" i="147"/>
  <c r="I10" i="147"/>
  <c r="J10" i="147"/>
  <c r="G11" i="147"/>
  <c r="K19" i="147"/>
  <c r="I31" i="147"/>
  <c r="F32" i="147"/>
  <c r="D19" i="147"/>
  <c r="C36" i="147"/>
  <c r="G36" i="147"/>
  <c r="I44" i="147"/>
  <c r="C46" i="147"/>
  <c r="D50" i="147"/>
  <c r="C51" i="147"/>
  <c r="J11" i="148"/>
  <c r="Y10" i="148"/>
  <c r="H51" i="148"/>
  <c r="I51" i="148"/>
  <c r="D19" i="148"/>
  <c r="E19" i="148"/>
  <c r="I34" i="148"/>
  <c r="C19" i="148"/>
  <c r="F10" i="148"/>
  <c r="H34" i="148"/>
  <c r="H46" i="147"/>
  <c r="C11" i="147"/>
  <c r="I46" i="147"/>
  <c r="H10" i="147"/>
  <c r="E19" i="147"/>
  <c r="H11" i="147"/>
  <c r="X10" i="147"/>
  <c r="F11" i="148"/>
  <c r="H11" i="148"/>
  <c r="L11" i="148"/>
  <c r="H10" i="148"/>
  <c r="L10" i="148"/>
  <c r="J10" i="148"/>
  <c r="F11" i="147"/>
  <c r="J11" i="147"/>
  <c r="L63" i="138"/>
  <c r="P42" i="138"/>
  <c r="M63" i="138"/>
  <c r="Q42" i="138"/>
  <c r="M47" i="138"/>
  <c r="M46" i="138"/>
  <c r="M45" i="138"/>
  <c r="M44" i="138"/>
  <c r="M43" i="138"/>
  <c r="M42" i="138"/>
  <c r="L47" i="138"/>
  <c r="L46" i="138"/>
  <c r="L45" i="138"/>
  <c r="L44" i="138"/>
  <c r="L43" i="138"/>
  <c r="L42" i="138"/>
  <c r="R42" i="138"/>
  <c r="N42" i="138"/>
  <c r="N44" i="138"/>
  <c r="N43" i="138"/>
  <c r="N47" i="138"/>
  <c r="O47" i="138"/>
  <c r="M48" i="138"/>
  <c r="N46" i="138"/>
  <c r="N45" i="138"/>
  <c r="L48" i="138"/>
  <c r="Q7" i="138"/>
  <c r="P7" i="138"/>
  <c r="M18" i="138"/>
  <c r="M17" i="138"/>
  <c r="M16" i="138"/>
  <c r="M15" i="138"/>
  <c r="M14" i="138"/>
  <c r="M13" i="138"/>
  <c r="M12" i="138"/>
  <c r="M11" i="138"/>
  <c r="M10" i="138"/>
  <c r="M9" i="138"/>
  <c r="M8" i="138"/>
  <c r="M7" i="138"/>
  <c r="L18" i="138"/>
  <c r="L17" i="138"/>
  <c r="L16" i="138"/>
  <c r="L15" i="138"/>
  <c r="L14" i="138"/>
  <c r="L13" i="138"/>
  <c r="L12" i="138"/>
  <c r="L11" i="138"/>
  <c r="L10" i="138"/>
  <c r="L9" i="138"/>
  <c r="L8" i="138"/>
  <c r="L7" i="138"/>
  <c r="D50" i="111"/>
  <c r="E50" i="111"/>
  <c r="F50" i="111"/>
  <c r="G50" i="111"/>
  <c r="D51" i="111"/>
  <c r="E51" i="111"/>
  <c r="F51" i="111"/>
  <c r="G51" i="111"/>
  <c r="D52" i="111"/>
  <c r="E52" i="111"/>
  <c r="F52" i="111"/>
  <c r="G52" i="111"/>
  <c r="D36" i="111"/>
  <c r="E36" i="111"/>
  <c r="F36" i="111"/>
  <c r="G36" i="111"/>
  <c r="D37" i="111"/>
  <c r="E37" i="111"/>
  <c r="F37" i="111"/>
  <c r="G37" i="111"/>
  <c r="D38" i="111"/>
  <c r="E38" i="111"/>
  <c r="F38" i="111"/>
  <c r="G38" i="111"/>
  <c r="G33" i="99"/>
  <c r="O46" i="138"/>
  <c r="O44" i="138"/>
  <c r="O45" i="138"/>
  <c r="O42" i="138"/>
  <c r="O43" i="138"/>
  <c r="R7" i="138"/>
  <c r="N48" i="138"/>
  <c r="O48" i="138"/>
  <c r="L19" i="138"/>
  <c r="M19" i="138"/>
  <c r="C33" i="99"/>
  <c r="N13" i="138"/>
  <c r="N9" i="138"/>
  <c r="N7" i="138"/>
  <c r="N11" i="138"/>
  <c r="N8" i="138"/>
  <c r="N10" i="138"/>
  <c r="N12" i="138"/>
  <c r="N16" i="138"/>
  <c r="N18" i="138"/>
  <c r="N17" i="138"/>
  <c r="N19" i="138"/>
  <c r="O7" i="138"/>
  <c r="O19" i="138"/>
  <c r="O10" i="138"/>
  <c r="O12" i="138"/>
  <c r="O11" i="138"/>
  <c r="O18" i="138"/>
  <c r="O8" i="138"/>
  <c r="O9" i="138"/>
  <c r="O16" i="138"/>
  <c r="O13" i="138"/>
  <c r="O17" i="138"/>
  <c r="D53" i="113"/>
  <c r="E53" i="113"/>
  <c r="F53" i="113"/>
  <c r="G53" i="113"/>
  <c r="D54" i="113"/>
  <c r="E54" i="113"/>
  <c r="F54" i="113"/>
  <c r="G54" i="113"/>
  <c r="E38" i="113"/>
  <c r="F38" i="113"/>
  <c r="G38" i="113"/>
  <c r="D39" i="113"/>
  <c r="E39" i="113"/>
  <c r="F39" i="113"/>
  <c r="G39" i="113"/>
  <c r="D51" i="112"/>
  <c r="E51" i="112"/>
  <c r="F51" i="112"/>
  <c r="G51" i="112"/>
  <c r="D52" i="112"/>
  <c r="E52" i="112"/>
  <c r="F52" i="112"/>
  <c r="G52" i="112"/>
  <c r="E50" i="112"/>
  <c r="E38" i="112"/>
  <c r="F38" i="112"/>
  <c r="G38" i="112"/>
  <c r="E36" i="112"/>
  <c r="F36" i="112"/>
  <c r="G36" i="112"/>
  <c r="D37" i="113"/>
  <c r="D52" i="113"/>
  <c r="G37" i="113"/>
  <c r="F37" i="113"/>
  <c r="D38" i="113"/>
  <c r="F52" i="113"/>
  <c r="G52" i="113"/>
  <c r="E37" i="113"/>
  <c r="E52" i="113"/>
  <c r="G37" i="112"/>
  <c r="F37" i="112"/>
  <c r="D50" i="112"/>
  <c r="D36" i="112"/>
  <c r="D38" i="112"/>
  <c r="E37" i="112"/>
  <c r="G50" i="112"/>
  <c r="D37" i="112"/>
  <c r="F50" i="112"/>
  <c r="K11" i="113"/>
  <c r="Z10" i="113"/>
  <c r="K10" i="113"/>
  <c r="I11" i="113"/>
  <c r="Y10" i="113"/>
  <c r="I10" i="113"/>
  <c r="G11" i="113"/>
  <c r="X10" i="113"/>
  <c r="G10" i="113"/>
  <c r="E11" i="113"/>
  <c r="W10" i="113"/>
  <c r="E10" i="113"/>
  <c r="O20" i="113"/>
  <c r="O58" i="109"/>
  <c r="O19" i="113"/>
  <c r="O82" i="139"/>
  <c r="L20" i="113"/>
  <c r="L58" i="109"/>
  <c r="L19" i="113"/>
  <c r="L82" i="139"/>
  <c r="I20" i="113"/>
  <c r="I58" i="109"/>
  <c r="I19" i="113"/>
  <c r="I82" i="139"/>
  <c r="F20" i="113"/>
  <c r="F58" i="109"/>
  <c r="F19" i="113"/>
  <c r="F82" i="139"/>
  <c r="I11" i="112"/>
  <c r="Y10" i="112"/>
  <c r="I10" i="112"/>
  <c r="G11" i="112"/>
  <c r="X10" i="112"/>
  <c r="G10" i="112"/>
  <c r="E11" i="112"/>
  <c r="W10" i="112"/>
  <c r="E10" i="112"/>
  <c r="L20" i="112"/>
  <c r="L44" i="109"/>
  <c r="L19" i="112"/>
  <c r="L62" i="139"/>
  <c r="I20" i="112"/>
  <c r="I44" i="109"/>
  <c r="I19" i="112"/>
  <c r="I62" i="139"/>
  <c r="F20" i="112"/>
  <c r="F44" i="109"/>
  <c r="F19" i="112"/>
  <c r="F62" i="139"/>
  <c r="I11" i="111"/>
  <c r="Y10" i="111"/>
  <c r="I10" i="111"/>
  <c r="G11" i="111"/>
  <c r="X10" i="111"/>
  <c r="G10" i="111"/>
  <c r="E11" i="111"/>
  <c r="W10" i="111"/>
  <c r="E10" i="111"/>
  <c r="L20" i="111"/>
  <c r="L30" i="109"/>
  <c r="L19" i="111"/>
  <c r="L42" i="139"/>
  <c r="I20" i="111"/>
  <c r="I30" i="109"/>
  <c r="I19" i="111"/>
  <c r="I42" i="139"/>
  <c r="F20" i="111"/>
  <c r="F30" i="109"/>
  <c r="F19" i="111"/>
  <c r="F42" i="139"/>
  <c r="K11" i="99"/>
  <c r="Z10" i="99"/>
  <c r="K10" i="99"/>
  <c r="I11" i="99"/>
  <c r="Y10" i="99"/>
  <c r="I10" i="99"/>
  <c r="G11" i="99"/>
  <c r="X10" i="99"/>
  <c r="G10" i="99"/>
  <c r="E11" i="99"/>
  <c r="W10" i="99"/>
  <c r="E10" i="99"/>
  <c r="O19" i="99"/>
  <c r="O22" i="139"/>
  <c r="L19" i="99"/>
  <c r="L22" i="139"/>
  <c r="I19" i="99"/>
  <c r="I22" i="139"/>
  <c r="F19" i="99"/>
  <c r="F22" i="139"/>
  <c r="I47" i="113"/>
  <c r="C54" i="113"/>
  <c r="G48" i="113"/>
  <c r="F48" i="113"/>
  <c r="Q20" i="113"/>
  <c r="Q58" i="109"/>
  <c r="P20" i="113"/>
  <c r="P58" i="109"/>
  <c r="N20" i="113"/>
  <c r="N58" i="109"/>
  <c r="M20" i="113"/>
  <c r="M58" i="109"/>
  <c r="K20" i="113"/>
  <c r="K58" i="109"/>
  <c r="J20" i="113"/>
  <c r="J58" i="109"/>
  <c r="H20" i="113"/>
  <c r="H58" i="109"/>
  <c r="G20" i="113"/>
  <c r="G58" i="109"/>
  <c r="C39" i="113"/>
  <c r="C38" i="113"/>
  <c r="C37" i="113"/>
  <c r="G33" i="113"/>
  <c r="F33" i="113"/>
  <c r="E33" i="113"/>
  <c r="D33" i="113"/>
  <c r="C33" i="113"/>
  <c r="Q19" i="113"/>
  <c r="Q82" i="139"/>
  <c r="P19" i="113"/>
  <c r="P82" i="139"/>
  <c r="I32" i="113"/>
  <c r="H32" i="113"/>
  <c r="N19" i="113"/>
  <c r="N82" i="139"/>
  <c r="M19" i="113"/>
  <c r="M82" i="139"/>
  <c r="I31" i="113"/>
  <c r="H31" i="113"/>
  <c r="K19" i="113"/>
  <c r="K82" i="139"/>
  <c r="J19" i="113"/>
  <c r="J82" i="139"/>
  <c r="I30" i="113"/>
  <c r="H30" i="113"/>
  <c r="H19" i="113"/>
  <c r="H82" i="139"/>
  <c r="G19" i="113"/>
  <c r="G82" i="139"/>
  <c r="I29" i="113"/>
  <c r="H29" i="113"/>
  <c r="C52" i="112"/>
  <c r="G46" i="112"/>
  <c r="N20" i="112"/>
  <c r="N44" i="109"/>
  <c r="M20" i="112"/>
  <c r="M44" i="109"/>
  <c r="I45" i="112"/>
  <c r="H45" i="112"/>
  <c r="K20" i="112"/>
  <c r="K44" i="109"/>
  <c r="J20" i="112"/>
  <c r="J44" i="109"/>
  <c r="H20" i="112"/>
  <c r="H44" i="109"/>
  <c r="G20" i="112"/>
  <c r="G44" i="109"/>
  <c r="C38" i="112"/>
  <c r="C37" i="112"/>
  <c r="C36" i="112"/>
  <c r="G32" i="112"/>
  <c r="F32" i="112"/>
  <c r="E32" i="112"/>
  <c r="D32" i="112"/>
  <c r="C32" i="112"/>
  <c r="N19" i="112"/>
  <c r="N62" i="139"/>
  <c r="M19" i="112"/>
  <c r="M62" i="139"/>
  <c r="I31" i="112"/>
  <c r="H31" i="112"/>
  <c r="K19" i="112"/>
  <c r="K62" i="139"/>
  <c r="J19" i="112"/>
  <c r="J62" i="139"/>
  <c r="I30" i="112"/>
  <c r="H30" i="112"/>
  <c r="H19" i="112"/>
  <c r="H62" i="139"/>
  <c r="G19" i="112"/>
  <c r="G62" i="139"/>
  <c r="I29" i="112"/>
  <c r="H29" i="112"/>
  <c r="G46" i="111"/>
  <c r="N20" i="111"/>
  <c r="N30" i="109"/>
  <c r="M20" i="111"/>
  <c r="M30" i="109"/>
  <c r="K20" i="111"/>
  <c r="K30" i="109"/>
  <c r="J20" i="111"/>
  <c r="J30" i="109"/>
  <c r="H20" i="111"/>
  <c r="H30" i="109"/>
  <c r="G20" i="111"/>
  <c r="G30" i="109"/>
  <c r="C38" i="111"/>
  <c r="C37" i="111"/>
  <c r="C36" i="111"/>
  <c r="G32" i="111"/>
  <c r="F32" i="111"/>
  <c r="E32" i="111"/>
  <c r="D32" i="111"/>
  <c r="C32" i="111"/>
  <c r="N19" i="111"/>
  <c r="N42" i="139"/>
  <c r="M19" i="111"/>
  <c r="M42" i="139"/>
  <c r="I31" i="111"/>
  <c r="H31" i="111"/>
  <c r="K19" i="111"/>
  <c r="K42" i="139"/>
  <c r="J19" i="111"/>
  <c r="J42" i="139"/>
  <c r="I30" i="111"/>
  <c r="H30" i="111"/>
  <c r="H19" i="111"/>
  <c r="H42" i="139"/>
  <c r="G19" i="111"/>
  <c r="G42" i="139"/>
  <c r="I29" i="111"/>
  <c r="H29" i="111"/>
  <c r="C39" i="99"/>
  <c r="C38" i="99"/>
  <c r="C37" i="99"/>
  <c r="C53" i="99"/>
  <c r="I32" i="112"/>
  <c r="D19" i="112"/>
  <c r="D62" i="139"/>
  <c r="D20" i="112"/>
  <c r="D44" i="109"/>
  <c r="C11" i="113"/>
  <c r="C20" i="113"/>
  <c r="C58" i="109"/>
  <c r="E19" i="113"/>
  <c r="E82" i="139"/>
  <c r="C19" i="113"/>
  <c r="C82" i="139"/>
  <c r="C10" i="113"/>
  <c r="C20" i="112"/>
  <c r="C44" i="109"/>
  <c r="C11" i="112"/>
  <c r="C10" i="112"/>
  <c r="C19" i="112"/>
  <c r="C62" i="139"/>
  <c r="C20" i="111"/>
  <c r="C30" i="109"/>
  <c r="C11" i="111"/>
  <c r="C10" i="111"/>
  <c r="C19" i="111"/>
  <c r="C42" i="139"/>
  <c r="H33" i="113"/>
  <c r="E20" i="113"/>
  <c r="E58" i="109"/>
  <c r="E19" i="112"/>
  <c r="E62" i="139"/>
  <c r="E20" i="112"/>
  <c r="E44" i="109"/>
  <c r="D48" i="113"/>
  <c r="I45" i="113"/>
  <c r="E48" i="113"/>
  <c r="H47" i="113"/>
  <c r="I46" i="113"/>
  <c r="H46" i="113"/>
  <c r="I33" i="113"/>
  <c r="D19" i="113"/>
  <c r="D82" i="139"/>
  <c r="H45" i="113"/>
  <c r="D20" i="113"/>
  <c r="D58" i="109"/>
  <c r="C53" i="113"/>
  <c r="D46" i="112"/>
  <c r="I44" i="112"/>
  <c r="C51" i="112"/>
  <c r="H44" i="112"/>
  <c r="H32" i="112"/>
  <c r="I32" i="111"/>
  <c r="D46" i="111"/>
  <c r="D19" i="111"/>
  <c r="D42" i="139"/>
  <c r="H44" i="111"/>
  <c r="H45" i="111"/>
  <c r="D20" i="111"/>
  <c r="D30" i="109"/>
  <c r="C51" i="111"/>
  <c r="E19" i="111"/>
  <c r="E42" i="139"/>
  <c r="I44" i="111"/>
  <c r="I45" i="111"/>
  <c r="E20" i="111"/>
  <c r="E30" i="109"/>
  <c r="H32" i="111"/>
  <c r="C52" i="111"/>
  <c r="C54" i="99"/>
  <c r="C52" i="99"/>
  <c r="I45" i="99"/>
  <c r="N20" i="99"/>
  <c r="N16" i="109"/>
  <c r="I46" i="99"/>
  <c r="D48" i="99"/>
  <c r="D33" i="99"/>
  <c r="E33" i="99"/>
  <c r="F33" i="99"/>
  <c r="Q19" i="99"/>
  <c r="Q22" i="139"/>
  <c r="N19" i="99"/>
  <c r="N22" i="139"/>
  <c r="K19" i="99"/>
  <c r="K22" i="139"/>
  <c r="H19" i="99"/>
  <c r="I32" i="99"/>
  <c r="I31" i="99"/>
  <c r="I30" i="99"/>
  <c r="I29" i="99"/>
  <c r="M20" i="99"/>
  <c r="M16" i="109"/>
  <c r="N15" i="138"/>
  <c r="O15" i="138"/>
  <c r="N14" i="138"/>
  <c r="O14" i="138"/>
  <c r="C48" i="99"/>
  <c r="H45" i="99"/>
  <c r="H30" i="99"/>
  <c r="J19" i="99"/>
  <c r="J22" i="139"/>
  <c r="H31" i="99"/>
  <c r="M19" i="99"/>
  <c r="M22" i="139"/>
  <c r="H32" i="99"/>
  <c r="P19" i="99"/>
  <c r="P22" i="139"/>
  <c r="G19" i="99"/>
  <c r="G22" i="139"/>
  <c r="H29" i="99"/>
  <c r="Q20" i="99"/>
  <c r="Q16" i="109"/>
  <c r="K20" i="99"/>
  <c r="K16" i="109"/>
  <c r="H47" i="99"/>
  <c r="J20" i="99"/>
  <c r="J16" i="109"/>
  <c r="P20" i="99"/>
  <c r="P16" i="109"/>
  <c r="L11" i="113"/>
  <c r="J11" i="113"/>
  <c r="H11" i="113"/>
  <c r="F11" i="113"/>
  <c r="H10" i="113"/>
  <c r="F10" i="113"/>
  <c r="L10" i="113"/>
  <c r="J10" i="113"/>
  <c r="J11" i="112"/>
  <c r="H11" i="112"/>
  <c r="F11" i="112"/>
  <c r="H10" i="112"/>
  <c r="F10" i="112"/>
  <c r="J10" i="112"/>
  <c r="H11" i="111"/>
  <c r="F11" i="111"/>
  <c r="J11" i="111"/>
  <c r="F10" i="111"/>
  <c r="J10" i="111"/>
  <c r="H10" i="111"/>
  <c r="C10" i="99"/>
  <c r="C19" i="99"/>
  <c r="C22" i="139"/>
  <c r="D19" i="99"/>
  <c r="D22" i="139"/>
  <c r="C52" i="113"/>
  <c r="I44" i="113"/>
  <c r="C48" i="113"/>
  <c r="H44" i="113"/>
  <c r="C50" i="112"/>
  <c r="I43" i="112"/>
  <c r="C46" i="112"/>
  <c r="H43" i="112"/>
  <c r="H43" i="111"/>
  <c r="C50" i="111"/>
  <c r="I43" i="111"/>
  <c r="C46" i="111"/>
  <c r="H33" i="99"/>
  <c r="I33" i="99"/>
  <c r="G20" i="99"/>
  <c r="G16" i="109"/>
  <c r="I47" i="99"/>
  <c r="H46" i="99"/>
  <c r="H44" i="99"/>
  <c r="H20" i="99"/>
  <c r="H16" i="109"/>
  <c r="E19" i="99"/>
  <c r="E22" i="139"/>
  <c r="I44" i="99"/>
  <c r="C11" i="99"/>
  <c r="F10" i="99"/>
  <c r="L10" i="99"/>
  <c r="J10" i="99"/>
  <c r="H10" i="99"/>
  <c r="H48" i="113"/>
  <c r="I48" i="113"/>
  <c r="I46" i="112"/>
  <c r="H46" i="112"/>
  <c r="I46" i="111"/>
  <c r="H46" i="111"/>
  <c r="H48" i="99"/>
  <c r="E20" i="99"/>
  <c r="E16" i="109"/>
  <c r="D20" i="99"/>
  <c r="D16" i="109"/>
  <c r="I48" i="99"/>
  <c r="F11" i="99"/>
  <c r="L11" i="99"/>
  <c r="H11" i="99"/>
  <c r="J11" i="99"/>
</calcChain>
</file>

<file path=xl/sharedStrings.xml><?xml version="1.0" encoding="utf-8"?>
<sst xmlns="http://schemas.openxmlformats.org/spreadsheetml/2006/main" count="1549" uniqueCount="259">
  <si>
    <t>Commercio</t>
  </si>
  <si>
    <t>Turismo</t>
  </si>
  <si>
    <t>Servizi</t>
  </si>
  <si>
    <t>TOTALE ECONOMIA</t>
  </si>
  <si>
    <t>INDICE valori</t>
  </si>
  <si>
    <t>INDICE formula</t>
  </si>
  <si>
    <t>Altro</t>
  </si>
  <si>
    <t>Agricoltura</t>
  </si>
  <si>
    <t>Industria</t>
  </si>
  <si>
    <t>Comp. %</t>
  </si>
  <si>
    <t>Totale economia</t>
  </si>
  <si>
    <t>UNITA' LOCALI COMUNI</t>
  </si>
  <si>
    <t>TOTALE ECONOMIA COMUNI</t>
  </si>
  <si>
    <t>UL COMUNE/TOT EC COMUNE</t>
  </si>
  <si>
    <t>di cui</t>
  </si>
  <si>
    <t>Regione</t>
  </si>
  <si>
    <t xml:space="preserve"> </t>
  </si>
  <si>
    <t>REGIONE</t>
  </si>
  <si>
    <t>PROVINCE</t>
  </si>
  <si>
    <t>DELEGAZIONI</t>
  </si>
  <si>
    <t>Totale terziario</t>
  </si>
  <si>
    <t>TOTALE TERZIARIO</t>
  </si>
  <si>
    <t>Consistenza</t>
  </si>
  <si>
    <t>Imprese individuali</t>
  </si>
  <si>
    <t>Società di persone</t>
  </si>
  <si>
    <t>Altre forme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</si>
  <si>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</si>
  <si>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</si>
  <si>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</si>
  <si>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</si>
  <si>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</si>
  <si>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</si>
  <si>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</si>
  <si>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</si>
  <si>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</si>
  <si>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TERZIARIO</t>
  </si>
  <si>
    <t>Fonte: elaborazioni EconLab Research Network su dati Infocamere</t>
  </si>
  <si>
    <t xml:space="preserve">   </t>
  </si>
  <si>
    <t xml:space="preserve">           </t>
  </si>
  <si>
    <t xml:space="preserve">  </t>
  </si>
  <si>
    <t>Sedi principali</t>
  </si>
  <si>
    <t>Società di capitali</t>
  </si>
  <si>
    <t>LEGENDA</t>
  </si>
  <si>
    <t>VALORE DELL'INDICE</t>
  </si>
  <si>
    <t>UL PIEMONTE NORD/TOT EC PIEMONTE NORD</t>
  </si>
  <si>
    <t>• Macrosettori</t>
  </si>
  <si>
    <t>• Settori</t>
  </si>
  <si>
    <t>• Tipologia</t>
  </si>
  <si>
    <t>• Natura giuridica</t>
  </si>
  <si>
    <t>• Delegazioni</t>
  </si>
  <si>
    <t>Disaggregazione per:</t>
  </si>
  <si>
    <t>A MANO</t>
  </si>
  <si>
    <t>• Indice di specilizzazione regionale</t>
  </si>
  <si>
    <t>• Province</t>
  </si>
  <si>
    <t>• Indice di specilizzazione provinciale</t>
  </si>
  <si>
    <t>Provincia di Varese</t>
  </si>
  <si>
    <t>PROVINCIA DI VARESE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</si>
  <si>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</si>
  <si>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</si>
  <si>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</si>
  <si>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</si>
  <si>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</si>
  <si>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</si>
  <si>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</si>
  <si>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</si>
  <si>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 e Brianza</t>
  </si>
  <si>
    <t>Pavia</t>
  </si>
  <si>
    <t>Sondrio</t>
  </si>
  <si>
    <t>Varese</t>
  </si>
  <si>
    <t>Lago Maggiore</t>
  </si>
  <si>
    <t>Area varesina</t>
  </si>
  <si>
    <t>Area montana e valli</t>
  </si>
  <si>
    <t>Gallarate - Malpensa</t>
  </si>
  <si>
    <t>Area saronnese</t>
  </si>
  <si>
    <t>Media regionale</t>
  </si>
  <si>
    <t>VARESE</t>
  </si>
  <si>
    <t>Media provinciale</t>
  </si>
  <si>
    <t>TOTALE REGIONE</t>
  </si>
  <si>
    <t>TOTALE PROVINCIA DI VARESE</t>
  </si>
  <si>
    <t>Busto Arsizio - Seprio</t>
  </si>
  <si>
    <t>Imprese
individuali</t>
  </si>
  <si>
    <t>Società
di capitali</t>
  </si>
  <si>
    <t>Società
di persone</t>
  </si>
  <si>
    <t>Altre
forme</t>
  </si>
  <si>
    <t>Totale
unità locali</t>
  </si>
  <si>
    <t>Sedi
principali</t>
  </si>
  <si>
    <t>Filiali con
 sede in provincia</t>
  </si>
  <si>
    <t>Filiali con
 sede fuori provincia</t>
  </si>
  <si>
    <t>Filiali con
sede fuori provincia</t>
  </si>
  <si>
    <t>Filiali con sede in provincia</t>
  </si>
  <si>
    <t>Filiali con sede fuori provincia</t>
  </si>
  <si>
    <t>Filiali con 
sede in provincia</t>
  </si>
  <si>
    <t>Filiali con 
sede fuori provincia</t>
  </si>
  <si>
    <t>Filiali
con sede in provincia</t>
  </si>
  <si>
    <t>Filiali
con sede fuori provincia</t>
  </si>
  <si>
    <t>Unità locali del terziario della regione Lombardia e della provincia di Varese</t>
  </si>
  <si>
    <t>• Classe età</t>
  </si>
  <si>
    <t>≥70 anni</t>
  </si>
  <si>
    <t>50-69 anni</t>
  </si>
  <si>
    <t>30-49 anni</t>
  </si>
  <si>
    <t>&lt;30 anni</t>
  </si>
  <si>
    <t>Totale
imprenditori</t>
  </si>
  <si>
    <r>
      <t>≥</t>
    </r>
    <r>
      <rPr>
        <b/>
        <sz val="10"/>
        <color theme="1"/>
        <rFont val="Cambria"/>
        <family val="1"/>
      </rPr>
      <t>70 anni</t>
    </r>
  </si>
  <si>
    <t>Femmine</t>
  </si>
  <si>
    <t>Maschi</t>
  </si>
  <si>
    <t>Italiani</t>
  </si>
  <si>
    <t>Stranieri</t>
  </si>
  <si>
    <t>Suddivisione settoriale:</t>
  </si>
  <si>
    <t>• Commercio [ATECO 45, 46, 47]</t>
  </si>
  <si>
    <t>• Servizi [ATECO da 49 a 81 (-55, 56, 79), 82 (-82.3), da 84 a 99]</t>
  </si>
  <si>
    <t>Imprenditori del terziario della regione Lombardia e della provincia di Varese</t>
  </si>
  <si>
    <t>• Genere</t>
  </si>
  <si>
    <t>• Nazionalità</t>
  </si>
  <si>
    <r>
      <t>I dati Infocamere degli imprenditori sono disponibili alla 2</t>
    </r>
    <r>
      <rPr>
        <i/>
        <sz val="10"/>
        <rFont val="Calibri"/>
        <family val="2"/>
      </rPr>
      <t>ᵃ</t>
    </r>
    <r>
      <rPr>
        <i/>
        <sz val="10"/>
        <rFont val="Cambria"/>
        <family val="1"/>
      </rPr>
      <t xml:space="preserve"> cifra del codice ATECO. La presente suddivisione differisce leggermente da quella adottata per il calcolo delle unità locali.</t>
    </r>
  </si>
  <si>
    <t>• Sturismo [ATECO 55, 56, 79]</t>
  </si>
  <si>
    <t>• Servizi [ATECO da 49 a 81 (-55, 56, 79), da 82 a 99]</t>
  </si>
  <si>
    <t>• Turismo [ATECO 55, 56, 79, 82.3]</t>
  </si>
  <si>
    <t>TOTALE PROVINCIA DI VARESE*</t>
  </si>
  <si>
    <t>Fonte: elaborazioni EconLab Research Network su dati Infocamere | * Il totale ha 1 unità locale in più rispetto alla somma delle singole delegazioni, a causa della presenza di un "comune non classificato"</t>
  </si>
  <si>
    <t>N.c.</t>
  </si>
  <si>
    <t>L’indice di specializzazione fornisce il grado di specializzazione di ciascuna provincia/delegazione in rapporto a quello complessivo della regione/provincia. In particolare, quando l’indice è uguale a 1, l’unità territoriale analizzata registra una quota di unità locali attive simile a quella regionale/provinciale; quando risulta superiore a 1, indica una quota di unità locali superiore a quella regionale/provinciale e quindi un maggior grado di specializzazione; quando il valore dell’indice è compreso tra 0 e 1, nella provincia/delegazione considerata il settore risulta sottorappresentato e con un minor grado di specializzazione rispetto a quello della regione/provincia.</t>
  </si>
  <si>
    <t>Var. ass.
20-21</t>
  </si>
  <si>
    <t>Var. %
20-21</t>
  </si>
  <si>
    <t>1_2021</t>
  </si>
  <si>
    <t>Var. ass. 17-21</t>
  </si>
  <si>
    <t>Var. %
17-21</t>
  </si>
  <si>
    <t>Fonte: elaborazioni EconLab Research Network su dati Infocamere | * Il totale ha 2 unità locali in più rispetto alla somma delle singole delegazioni, a causa della presenza di un "comune non classificato"</t>
  </si>
  <si>
    <t>Totale lavoratori</t>
  </si>
  <si>
    <t>FLUSSI OCCUPAZIONALI DEL TERZIARIO PER SETTORE - CONSISTENZA AL 2021</t>
  </si>
  <si>
    <t>CESSAZIONI</t>
  </si>
  <si>
    <t>Avviamenti</t>
  </si>
  <si>
    <t>Cessazioni</t>
  </si>
  <si>
    <t>Saldo</t>
  </si>
  <si>
    <t>Anno
2021</t>
  </si>
  <si>
    <t>Differenza
20-21</t>
  </si>
  <si>
    <t>AVVIAMENTI</t>
  </si>
  <si>
    <t xml:space="preserve">SALDO </t>
  </si>
  <si>
    <t>FLUSSI OCCUPAZIONALI DEL TERZIARIO PER SETTORE - DINAMICA ANNO 2017 - 2021</t>
  </si>
  <si>
    <t>Dimanica flussi totale terziario</t>
  </si>
  <si>
    <t>Varese. Flussi occupazionali del terizario per settore economico, variazione anno 2020 - 2021</t>
  </si>
  <si>
    <t>Fonte: elaborazioni EconLab Research Network su dati Provincia di Varese</t>
  </si>
  <si>
    <t>Varese. Avviamenti del terziario per settore economico, variazione anno 2017 - 2021</t>
  </si>
  <si>
    <t>Varese. Cessazionni del terziario per settore economico, variazione anno 2017 - 2021</t>
  </si>
  <si>
    <t>Varese. Saldi del terziario per settore economico, variazione anno 2017 - 2021</t>
  </si>
  <si>
    <t>FLUSSI OCCUPAZIONALI DEL TERZIARIO PER TIPOLOGIA CONTRATTUALE - CONSISTENZA AL 2021</t>
  </si>
  <si>
    <t>T. indeterminato</t>
  </si>
  <si>
    <t>T. determinato</t>
  </si>
  <si>
    <t>Apprendistato</t>
  </si>
  <si>
    <t>Intermittente</t>
  </si>
  <si>
    <t>Domestico</t>
  </si>
  <si>
    <t>Parasubordinato</t>
  </si>
  <si>
    <t>FLUSSI OCCUPAZIONALI DEL TERZIARIO PER TIPOLOGIA CONTRATTUALE - DINAMICA ANNO 2017 - 2021</t>
  </si>
  <si>
    <t>Varese. Flussi occupazionali del terizario per tipologia contrattuale, variazione anno 2020 - 2021</t>
  </si>
  <si>
    <t>Varese. Cessazionni del terziario per tipologia contrattuale, variazione anno 2017 - 2021</t>
  </si>
  <si>
    <t>Varese. Avviamenti del terziario per tipologia contrattuale, variazione anno 2017 - 2021</t>
  </si>
  <si>
    <t>Varese. Saldi del terziario per tipologia contrattuale, variazione anno 2017 - 2021</t>
  </si>
  <si>
    <r>
      <t>FLUSSI OCCUPAZIONALI DEL TERZIARIO PER CLASSE D'ET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</si>
  <si>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TERZIARIO PER CLASSE D'ETÀ - DINAMICA ANNO 2017 - 2021</t>
  </si>
  <si>
    <t>Varese. Flussi occupazionali del terizario per classe d'età, variazione anno 2020 - 2021</t>
  </si>
  <si>
    <t>Varese. Avviamenti del terziario per classe d'età, variazione anno 2017 - 2021</t>
  </si>
  <si>
    <t>Varese. Cessazionni del terziario per classe d'età, variazione anno 2017 - 2021</t>
  </si>
  <si>
    <t>Varese. Saldi del terziario per classe d'età, variazione anno 2017 - 2021</t>
  </si>
  <si>
    <t>FLUSSI OCCUPAZIONALI DEL TERZIARIO PER GENERE - CONSISTENZA AL 2021</t>
  </si>
  <si>
    <t>FLUSSI OCCUPAZIONALI DEL TERZIARIO PER GENERE - DINAMICA ANNO 2017 - 2021</t>
  </si>
  <si>
    <t>Varese. Flussi occupazionali del terizario per genere, variazione anno 2020 - 2021</t>
  </si>
  <si>
    <t>Varese. Avviamenti del terziario per genere, variazione anno 2017 - 2021</t>
  </si>
  <si>
    <t>Varese. Cessazionni del terziario per genere, variazione anno 2017 - 2021</t>
  </si>
  <si>
    <t>Varese. Saldi del terziario per genere, variazione anno 2017 - 2021</t>
  </si>
  <si>
    <r>
      <t>FLUSSI OCCUPAZIONALI DEL TERZIARIO PER NAZIONALIT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</si>
  <si>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TERZIARIO PER NAZIONALITÀ - DINAMICA ANNO 2017 - 2021</t>
  </si>
  <si>
    <t>Varese. Flussi occupazionali del terizario per nazionalità, variazione anno 2020 - 2021</t>
  </si>
  <si>
    <t>Varese. Avviamenti del terziario per nazionalità, variazione anno 2017 - 2021</t>
  </si>
  <si>
    <t>Varese. Cessazionni del terziario per nazionalità, variazione anno 2017 - 2021</t>
  </si>
  <si>
    <t>Varese. Saldi del terziario per nazionalità, variazione anno 2017 - 2021</t>
  </si>
  <si>
    <t>FLUSSI OCCUPAZIONALI DEL TERZIARIO PER DELEGAZIONE - CONSISTENZA AL 2021</t>
  </si>
  <si>
    <t>FLUSSI OCCUPAZIONALI DEL TERZIARIO PER DELEGAZIONE - DINAMICA ANNO 2017 - 2021</t>
  </si>
  <si>
    <t>Varese. Flussi occupazionali del terizario per delegazione, variazione anno 2020 - 2021</t>
  </si>
  <si>
    <t>Varese. Avviamenti del terziario per delegazione, variazione anno 2017 - 2021</t>
  </si>
  <si>
    <t>Varese. Cessazionni del terziario per delegazione, variazione anno 2017 - 2021</t>
  </si>
  <si>
    <t>Varese. Saldi del terziario per delegazione, variazione anno 2017 - 2021</t>
  </si>
  <si>
    <t>Flussi occupazionali della provincia di Varese</t>
  </si>
  <si>
    <t>• Tipologia contrattuale</t>
  </si>
  <si>
    <t>• Classe d'età</t>
  </si>
  <si>
    <t>UNITÀ LOCALI DEL TOTALE ECONOMIA PER MACROSETTORE - CONSISTENZA AL 2021</t>
  </si>
  <si>
    <t>UNITÀ LOCALI DEL TOTALE ECONOMIA PER MACROSETTORE - DINAMICA ANNO 2017 - 2021</t>
  </si>
  <si>
    <t>Regione e Varese. Unità locali totali per macrosettore economico, composizione al 2021</t>
  </si>
  <si>
    <t>Regione e Varese. Unità locali totali per macrosettore economico, variazione anno 2020 - 2021</t>
  </si>
  <si>
    <t>Regione. Unità locali totali per macrosettore economico, variazione anno 2017 - 2021</t>
  </si>
  <si>
    <t>Varese. Unità locali totali per macrosettore economico, variazione anno 2017 - 2021</t>
  </si>
  <si>
    <t>UNITÀ LOCALI DEL TERZIARIO PER SETTORE - CONSISTENZA AL 2021</t>
  </si>
  <si>
    <t>Regione e Varese. Unità locali del terziario per settore economico, composizione al 2021</t>
  </si>
  <si>
    <t>Regione e Varese. Unità locali del terizario per settore economico, variazione anno 2020 - 2021</t>
  </si>
  <si>
    <t>UNITÀ LOCALI DEL TERZIARIO PER SETTORE - DINAMICA ANNO 2017 - 2021</t>
  </si>
  <si>
    <t>Regione. Unità locali del terziario per settore economico, variazione anno 2017 - 2021</t>
  </si>
  <si>
    <t>Varese. Unità locali del terziario per settore economico, variazione anno 2017 - 2021</t>
  </si>
  <si>
    <t>UNITÀ LOCALI DEL TERZIARIO PER TIPOLOGIA - CONSISTENZA AL 2021</t>
  </si>
  <si>
    <t>Regione e Varese. Unità locali del terziario per tipologia, composizione al 2021</t>
  </si>
  <si>
    <t>Regione e Varese. Unità locali del terizario per tipologia, variazione anno 2020 - 2021</t>
  </si>
  <si>
    <t>UNITÀ LOCALI DEL TERZIARIO PER TIPOLOGIA - DINAMICA ANNO 2017 - 2021</t>
  </si>
  <si>
    <t>Regione. Unità locali del terziario per tipologia, variazione anno 2017 - 2021</t>
  </si>
  <si>
    <t>Varese. Unità locali del terziario per tipologia, variazione anno 2017 - 2021</t>
  </si>
  <si>
    <t>UNITÀ LOCALI DEL TERZIARIO PER NATURA GIURIDICA - CONSISTENZA AL 2021</t>
  </si>
  <si>
    <t>Regione e Varese. Unità locali del terziario per natura giuridica, composizione al 2021</t>
  </si>
  <si>
    <t>Regione e Varese. Unità locali del terziario per natura giuridica, variazione anno 2020 - 2021</t>
  </si>
  <si>
    <t>UNITÀ LOCALI DEL TERZIARIO PER NATURA GIURIDICA - DINAMICA ANNO 2017 - 2021</t>
  </si>
  <si>
    <t>Regione. Unità locali del terziario per natura giuridica, variazione anno 2017 - 2021</t>
  </si>
  <si>
    <t>Varese. Unità locali del terziario per natura giuridica, variazione anno 2017 - 2021</t>
  </si>
  <si>
    <t>INDICE DI SPECIALIZZAZIONE REGIONALE DEL TERZIARIO AL 2021</t>
  </si>
  <si>
    <t>INDICE DI SPECIALIZZAZIONE PROVINCIALE DEL TERZIARIO AL 2021</t>
  </si>
  <si>
    <t>UNITÀ LOCALI DEL TERZIARIO PER PROVINCIA - CONSISTENZA AL 2021</t>
  </si>
  <si>
    <t>Regione. Unità locali totali per provincia e macrosettore economico, variazione anno 2020 - 2021</t>
  </si>
  <si>
    <t>Regione. Unità locali del terziario per provincia e settore economico, variazione anno 2020 - 2021</t>
  </si>
  <si>
    <t>Regione. Unità locali del terziario per provincia e tipologia, variazione anno 2020 - 2021</t>
  </si>
  <si>
    <t>Regione. Unità locali del terziario per provincia e natura giuridica, variazione anno 2020 - 2021</t>
  </si>
  <si>
    <t>UNITÀ LOCALI DEL TERZIARIO PER DELEGAZIONE - CONSISTENZA AL 2021</t>
  </si>
  <si>
    <t>Varese. Unità locali totali per delegazione e macrosettore economico, variazione anno 2020 - 2021</t>
  </si>
  <si>
    <t>Varese. Unità locali del terziario per delegazione e settore economico, variazione anno 2020 - 2021</t>
  </si>
  <si>
    <t>Varese. Unità locali del terziario per  delegazione e tipologia, variazione anno 2020 - 2021</t>
  </si>
  <si>
    <t>Varese. Unità locali del terziario per delegazione natura giuridica, variazione anno 2020 - 2021</t>
  </si>
  <si>
    <t>IMPRENDITORI DEL TERZIARIO PER SETTORE - CONSISTENZA AL 2021</t>
  </si>
  <si>
    <t>Regione e Varese. Imprenditori del terziario per settore economico, composizione al 2021</t>
  </si>
  <si>
    <t>Regione e Varese. Imprenditori del terizario per settore economico, variazione anno 2020 - 2021</t>
  </si>
  <si>
    <t>IMPRENDITORI DEL TERZIARIO PER SETTORE - DINAMICA ANNO 2017 - 2021</t>
  </si>
  <si>
    <t>Regione. Imprenditori del terziario per settore economico, variazione anno 2017 - 2021</t>
  </si>
  <si>
    <t>Varese. Imprenditori del terziario per settore economico, variazione anno 2017 - 2021</t>
  </si>
  <si>
    <t>IMPRENDITORI DEL TERZIARIO PER CLASSE D'ETÀ - CONSISTENZA AL 2021</t>
  </si>
  <si>
    <t>Regione e Varese. Imprenditori del terziario per classe d'età, composizione al 2021</t>
  </si>
  <si>
    <t>Regione e Varese. Imprenditori del terziario per classe d'età, variazione anno 2020 - 2021</t>
  </si>
  <si>
    <t>IMPRENDITORI DEL TERZIARIO PER CLASSE D'ETÀ - DINAMICA ANNO 2017 - 2021</t>
  </si>
  <si>
    <t>Regione. Imprenditori del terziario per classe d'età, variazione anno 2017 - 2021</t>
  </si>
  <si>
    <t>Varese. Imprenditori del terziario per classe d'età, variazione anno anno 2017 - 2021</t>
  </si>
  <si>
    <t>IMPRENDITORI DEL TERZIARIO PER GENERE - CONSISTENZA AL 2021</t>
  </si>
  <si>
    <t>Regione e Varese. Imprenditori del terziario per genere, composizione al 2021</t>
  </si>
  <si>
    <t>Regione e Varese. Imprenditori del terziario per genere, variazione anno 2020 - 2021</t>
  </si>
  <si>
    <t>IMPRENDITORI DEL TERZIARIO PER GENERE - DINAMICA ANNO 2017 - 2021</t>
  </si>
  <si>
    <t>Regione. Imprenditori del terziario per genere, variazione anno anno 2017 - 2021</t>
  </si>
  <si>
    <t>Varese. Imprenditori del terziario per genere, variazione anno anno 2017 - 2021</t>
  </si>
  <si>
    <t>IMPRENDITORI DEL TERZIARIO PER NAZIONALITÀ - CONSISTENZA AL 2021</t>
  </si>
  <si>
    <t>Regione e Varese. Imprenditori del terziario per nazionalità, composizione al 2021</t>
  </si>
  <si>
    <t>Regione e Varese. Imprenditori del terziario per nazionalità, variazione anno 2020 - 2021</t>
  </si>
  <si>
    <t>IMPRENDITORI DEL TERZIARIO PER NAZIONALITÀ - DINAMICA ANNO 2017 - 2021</t>
  </si>
  <si>
    <t>Regione. Imprenditori del terziario per nazionalità, variazione anno anno 2017 - 2021</t>
  </si>
  <si>
    <t>Varese. Imprenditori del terziario per nazionalità, variazione anno anno 2017 - 2021</t>
  </si>
  <si>
    <t>IMPRENDITORI DEL TERZIARIO PER DELEGAZIONE - CONSISTENZA AL 2021</t>
  </si>
  <si>
    <t>Varese. Imprenditori del terziario per delegazione e settore economico, variazione anno 2020 - 2021</t>
  </si>
  <si>
    <t>Varese. Imprenditori del terziario per  delegazione e classe d'età, variazione anno 2020 - 2021</t>
  </si>
  <si>
    <t>Varese. Imprenditori del terziario per delegazione e genere, variazione anno 2020 - 2021</t>
  </si>
  <si>
    <t>Varese. Imprenditori del terziario per delegazione e nazionalità, variazione anno 2020 - 2021</t>
  </si>
  <si>
    <r>
      <t xml:space="preserve">Totale terziario </t>
    </r>
    <r>
      <rPr>
        <sz val="10"/>
        <rFont val="Cambria"/>
        <family val="1"/>
        <scheme val="minor"/>
      </rPr>
      <t>di cui</t>
    </r>
  </si>
  <si>
    <t>Somministrato det.</t>
  </si>
  <si>
    <t>Somministrato ind.</t>
  </si>
  <si>
    <r>
      <t xml:space="preserve">Totale terziario </t>
    </r>
    <r>
      <rPr>
        <sz val="10"/>
        <color theme="1"/>
        <rFont val="Cambria"/>
        <family val="1"/>
        <scheme val="minor"/>
      </rPr>
      <t>di cui</t>
    </r>
  </si>
  <si>
    <t>n.d.</t>
  </si>
  <si>
    <t>Fonte: elaborazioni EconLab Research Network su dati Sintesi | Dati al netto delle trasformazioni</t>
  </si>
  <si>
    <t>Fonte: elaborazioni EconLab Research Network su dati Sintesi</t>
  </si>
  <si>
    <t>Diff.
 17-21</t>
  </si>
  <si>
    <t>Saldo (scala dx)</t>
  </si>
  <si>
    <t>Avviamenti (scala sx)</t>
  </si>
  <si>
    <t>Cessazioni (scala 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</si>
</sst>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b/>
      <sz val="10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b/>
      <sz val="11"/>
      <name val="Cambria"/>
      <family val="1"/>
      <scheme val="minor"/>
    </font>
    <font>
      <b/>
      <sz val="18"/>
      <name val="Cambria"/>
      <family val="1"/>
      <scheme val="minor"/>
    </font>
    <font>
      <sz val="11"/>
      <name val="Cambria"/>
      <family val="1"/>
      <scheme val="minor"/>
    </font>
    <font>
      <b/>
      <sz val="10"/>
      <name val="Cambria"/>
      <family val="1"/>
      <scheme val="major"/>
    </font>
    <font>
      <sz val="11"/>
      <color theme="4"/>
      <name val="Cambria"/>
      <family val="1"/>
      <scheme val="min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b/>
      <sz val="14"/>
      <name val="Cambria"/>
      <family val="2"/>
      <scheme val="major"/>
    </font>
    <font>
      <sz val="10"/>
      <name val="Cambria"/>
      <family val="2"/>
      <scheme val="minor"/>
    </font>
    <font>
      <i/>
      <sz val="10"/>
      <name val="Cambria"/>
      <family val="2"/>
      <scheme val="minor"/>
    </font>
    <font>
      <b/>
      <sz val="14"/>
      <color theme="0"/>
      <name val="Cambria"/>
      <family val="2"/>
      <scheme val="major"/>
    </font>
    <font>
      <i/>
      <sz val="10"/>
      <name val="Calibri"/>
      <family val="2"/>
    </font>
    <font>
      <i/>
      <sz val="10"/>
      <name val="Cambria"/>
      <family val="1"/>
    </font>
    <font>
      <b/>
      <sz val="10"/>
      <color theme="1"/>
      <name val="Cambria"/>
      <family val="1"/>
    </font>
    <font>
      <sz val="10"/>
      <name val="Calibri"/>
      <family val="2"/>
    </font>
    <font>
      <sz val="10"/>
      <color theme="0"/>
      <name val="Cambria"/>
      <family val="1"/>
      <scheme val="minor"/>
    </font>
    <font>
      <b/>
      <sz val="10"/>
      <color theme="0"/>
      <name val="Cambria"/>
      <family val="1"/>
      <scheme val="minor"/>
    </font>
    <font>
      <b/>
      <sz val="18"/>
      <color theme="0"/>
      <name val="Cambria"/>
      <family val="1"/>
      <scheme val="minor"/>
    </font>
    <font>
      <sz val="10"/>
      <color theme="1"/>
      <name val="Calibri"/>
      <family val="2"/>
    </font>
    <font>
      <b/>
      <sz val="11"/>
      <color theme="1"/>
      <name val="Cambria"/>
      <family val="2"/>
      <scheme val="minor"/>
    </font>
    <font>
      <sz val="11"/>
      <color theme="1"/>
      <name val="Cambria"/>
      <family val="1"/>
      <scheme val="minor"/>
    </font>
    <font>
      <b/>
      <sz val="14"/>
      <color theme="0"/>
      <name val="Times New Roman"/>
      <family val="1"/>
    </font>
    <font>
      <b/>
      <sz val="14"/>
      <name val="Cambria"/>
      <family val="1"/>
      <scheme val="major"/>
    </font>
    <font>
      <b/>
      <u/>
      <sz val="10"/>
      <color theme="0"/>
      <name val="Cambria"/>
      <family val="1"/>
      <scheme val="minor"/>
    </font>
    <font>
      <sz val="10"/>
      <color theme="0"/>
      <name val="Calibri"/>
      <family val="2"/>
    </font>
    <font>
      <sz val="11"/>
      <color theme="0"/>
      <name val="Cambria"/>
      <family val="1"/>
      <scheme val="minor"/>
    </font>
    <font>
      <b/>
      <sz val="11"/>
      <color theme="0"/>
      <name val="Cambria"/>
      <family val="1"/>
      <scheme val="minor"/>
    </font>
    <font>
      <sz val="10"/>
      <color rgb="FFFF0000"/>
      <name val="Cambria"/>
      <family val="1"/>
      <scheme val="minor"/>
    </font>
    <font>
      <sz val="11"/>
      <color rgb="FFFF0000"/>
      <name val="Cambr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14949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rgb="FF2A801E"/>
        <bgColor indexed="64"/>
      </patternFill>
    </fill>
    <fill>
      <patternFill patternType="solid">
        <fgColor rgb="FF35A2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5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vertical="center"/>
    </xf>
    <xf numFmtId="9" fontId="11" fillId="2" borderId="0" xfId="1" applyNumberFormat="1" applyFont="1" applyFill="1" applyAlignment="1">
      <alignment vertical="center"/>
    </xf>
    <xf numFmtId="164" fontId="11" fillId="2" borderId="0" xfId="1" applyNumberFormat="1" applyFont="1" applyFill="1" applyAlignment="1">
      <alignment vertical="center"/>
    </xf>
    <xf numFmtId="9" fontId="11" fillId="2" borderId="5" xfId="1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8" fillId="2" borderId="0" xfId="0" applyFont="1" applyFill="1"/>
    <xf numFmtId="3" fontId="14" fillId="2" borderId="0" xfId="0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/>
    </xf>
    <xf numFmtId="0" fontId="15" fillId="2" borderId="0" xfId="8" applyFont="1" applyFill="1" applyAlignment="1">
      <alignment vertical="top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18" fillId="2" borderId="13" xfId="0" applyNumberFormat="1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16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left" vertical="center" indent="1"/>
    </xf>
    <xf numFmtId="49" fontId="18" fillId="2" borderId="12" xfId="0" applyNumberFormat="1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/>
    <xf numFmtId="3" fontId="11" fillId="2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9" fillId="2" borderId="0" xfId="8" applyFont="1" applyFill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2" fillId="2" borderId="6" xfId="0" applyFont="1" applyFill="1" applyBorder="1" applyAlignment="1"/>
    <xf numFmtId="0" fontId="11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5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164" fontId="14" fillId="2" borderId="0" xfId="1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vertical="center"/>
    </xf>
    <xf numFmtId="0" fontId="11" fillId="2" borderId="0" xfId="8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1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left" vertical="center"/>
    </xf>
    <xf numFmtId="2" fontId="24" fillId="2" borderId="0" xfId="0" applyNumberFormat="1" applyFont="1" applyFill="1" applyAlignment="1">
      <alignment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2" fontId="24" fillId="2" borderId="5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 indent="1"/>
    </xf>
    <xf numFmtId="0" fontId="20" fillId="2" borderId="9" xfId="0" applyFont="1" applyFill="1" applyBorder="1" applyAlignment="1">
      <alignment horizontal="left" vertical="center" indent="1"/>
    </xf>
    <xf numFmtId="0" fontId="18" fillId="2" borderId="14" xfId="0" applyFont="1" applyFill="1" applyBorder="1" applyAlignment="1">
      <alignment vertical="center"/>
    </xf>
    <xf numFmtId="2" fontId="14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Border="1" applyAlignment="1">
      <alignment horizontal="left" vertical="center"/>
    </xf>
    <xf numFmtId="3" fontId="31" fillId="2" borderId="0" xfId="0" applyNumberFormat="1" applyFont="1" applyFill="1" applyBorder="1" applyAlignment="1">
      <alignment vertical="center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right" vertical="center"/>
    </xf>
    <xf numFmtId="164" fontId="31" fillId="2" borderId="0" xfId="1" applyNumberFormat="1" applyFont="1" applyFill="1" applyBorder="1" applyAlignment="1">
      <alignment vertical="center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right" vertical="center"/>
    </xf>
    <xf numFmtId="3" fontId="31" fillId="2" borderId="0" xfId="0" applyNumberFormat="1" applyFont="1" applyFill="1" applyAlignment="1">
      <alignment vertical="center"/>
    </xf>
    <xf numFmtId="0" fontId="24" fillId="5" borderId="8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0" fontId="24" fillId="7" borderId="8" xfId="0" applyFont="1" applyFill="1" applyBorder="1" applyAlignment="1">
      <alignment vertical="center"/>
    </xf>
    <xf numFmtId="0" fontId="24" fillId="8" borderId="8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8" applyFont="1" applyFill="1" applyAlignment="1">
      <alignment vertical="top"/>
    </xf>
    <xf numFmtId="0" fontId="8" fillId="2" borderId="0" xfId="0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15" fillId="2" borderId="5" xfId="0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3" fontId="15" fillId="2" borderId="0" xfId="0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5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3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2" borderId="4" xfId="0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0" xfId="0" applyFill="1"/>
    <xf numFmtId="0" fontId="36" fillId="2" borderId="0" xfId="0" applyFont="1" applyFill="1"/>
    <xf numFmtId="0" fontId="36" fillId="2" borderId="0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3" fontId="15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32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2" fontId="31" fillId="2" borderId="0" xfId="0" applyNumberFormat="1" applyFont="1" applyFill="1" applyBorder="1" applyAlignment="1">
      <alignment horizontal="center" vertical="center"/>
    </xf>
    <xf numFmtId="3" fontId="31" fillId="2" borderId="0" xfId="0" applyNumberFormat="1" applyFont="1" applyFill="1" applyBorder="1" applyAlignment="1">
      <alignment horizontal="center" vertical="center"/>
    </xf>
    <xf numFmtId="2" fontId="32" fillId="2" borderId="0" xfId="0" applyNumberFormat="1" applyFont="1" applyFill="1" applyBorder="1" applyAlignment="1">
      <alignment horizontal="center" vertical="center"/>
    </xf>
    <xf numFmtId="3" fontId="32" fillId="2" borderId="0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164" fontId="11" fillId="2" borderId="0" xfId="1" applyNumberFormat="1" applyFont="1" applyFill="1" applyAlignment="1">
      <alignment horizontal="right" vertic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3" fontId="35" fillId="2" borderId="0" xfId="0" applyNumberFormat="1" applyFont="1" applyFill="1" applyBorder="1" applyAlignment="1">
      <alignment vertical="center"/>
    </xf>
    <xf numFmtId="0" fontId="31" fillId="2" borderId="0" xfId="0" applyFont="1" applyFill="1" applyBorder="1" applyAlignment="1"/>
    <xf numFmtId="0" fontId="40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3" fontId="41" fillId="2" borderId="0" xfId="0" applyNumberFormat="1" applyFont="1" applyFill="1" applyBorder="1" applyAlignment="1">
      <alignment vertical="center"/>
    </xf>
    <xf numFmtId="0" fontId="42" fillId="2" borderId="0" xfId="0" applyFont="1" applyFill="1" applyBorder="1" applyAlignment="1">
      <alignment vertical="center"/>
    </xf>
    <xf numFmtId="0" fontId="41" fillId="2" borderId="0" xfId="0" applyFont="1" applyFill="1" applyBorder="1"/>
    <xf numFmtId="3" fontId="42" fillId="2" borderId="0" xfId="0" applyNumberFormat="1" applyFont="1" applyFill="1" applyBorder="1" applyAlignment="1">
      <alignment vertical="center"/>
    </xf>
    <xf numFmtId="10" fontId="11" fillId="2" borderId="0" xfId="1" applyNumberFormat="1" applyFont="1" applyFill="1" applyBorder="1" applyAlignment="1">
      <alignment vertical="center"/>
    </xf>
    <xf numFmtId="10" fontId="11" fillId="2" borderId="0" xfId="1" applyNumberFormat="1" applyFont="1" applyFill="1" applyAlignment="1">
      <alignment vertical="center"/>
    </xf>
    <xf numFmtId="9" fontId="11" fillId="2" borderId="0" xfId="1" applyNumberFormat="1" applyFont="1" applyFill="1" applyAlignment="1">
      <alignment horizontal="right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9" fillId="2" borderId="6" xfId="8" applyFont="1" applyFill="1" applyBorder="1" applyAlignment="1">
      <alignment horizontal="center" vertical="center" wrapText="1"/>
    </xf>
    <xf numFmtId="0" fontId="19" fillId="2" borderId="6" xfId="8" applyFont="1" applyFill="1" applyBorder="1" applyAlignment="1">
      <alignment horizontal="center" vertical="center"/>
    </xf>
    <xf numFmtId="0" fontId="19" fillId="2" borderId="5" xfId="8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32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2" borderId="6" xfId="0" applyFont="1" applyFill="1" applyBorder="1" applyAlignment="1">
      <alignment horizontal="left"/>
    </xf>
    <xf numFmtId="0" fontId="15" fillId="2" borderId="0" xfId="8" applyFont="1" applyFill="1" applyAlignment="1">
      <alignment horizontal="left" vertical="top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8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 wrapText="1"/>
    </xf>
    <xf numFmtId="0" fontId="15" fillId="2" borderId="0" xfId="8" applyFont="1" applyFill="1" applyBorder="1" applyAlignment="1">
      <alignment horizontal="left" vertical="top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/>
    <xf numFmtId="0" fontId="41" fillId="2" borderId="0" xfId="0" applyFont="1" applyFill="1" applyAlignment="1">
      <alignment vertical="center"/>
    </xf>
    <xf numFmtId="0" fontId="41" fillId="2" borderId="0" xfId="0" applyFont="1" applyFill="1"/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C80000"/>
      <color rgb="FFF14949"/>
      <color rgb="FF87E044"/>
      <color rgb="FF599E26"/>
      <color rgb="FFEC1212"/>
      <color rgb="FFA80000"/>
      <color rgb="FF69C921"/>
      <color rgb="FF529DC2"/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Macrosettori'!$V$10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DC-4DDF-8963-62709BD163F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0-4F87-A61A-A75E4871360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0-4F87-A61A-A75E48713608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DC-4DDF-8963-62709BD163F6}"/>
              </c:ext>
            </c:extLst>
          </c:dPt>
          <c:dLbls>
            <c:dLbl>
              <c:idx val="0"/>
              <c:layout>
                <c:manualLayout>
                  <c:x val="-6.5286775861878284E-3"/>
                  <c:y val="-0.106934383202099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C-4DDF-8963-62709BD163F6}"/>
                </c:ext>
              </c:extLst>
            </c:dLbl>
            <c:dLbl>
              <c:idx val="1"/>
              <c:layout>
                <c:manualLayout>
                  <c:x val="1.4909243939444226E-2"/>
                  <c:y val="-1.7231846019247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F0-4F87-A61A-A75E48713608}"/>
                </c:ext>
              </c:extLst>
            </c:dLbl>
            <c:dLbl>
              <c:idx val="2"/>
              <c:layout>
                <c:manualLayout>
                  <c:x val="3.9639633653388261E-2"/>
                  <c:y val="-0.184031496062992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F0-4F87-A61A-A75E48713608}"/>
                </c:ext>
              </c:extLst>
            </c:dLbl>
            <c:dLbl>
              <c:idx val="3"/>
              <c:layout>
                <c:manualLayout>
                  <c:x val="-1.8295181456748287E-4"/>
                  <c:y val="4.97580927384075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C-4DDF-8963-62709BD163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Macrosettori'!$W$9:$Z$9</c:f>
              <c:strCache>
                <c:ptCount val="4"/>
                <c:pt idx="0">
                  <c:v>Agricoltura</c:v>
                </c:pt>
                <c:pt idx="1">
                  <c:v>Industria</c:v>
                </c:pt>
                <c:pt idx="2">
                  <c:v>Servizi</c:v>
                </c:pt>
                <c:pt idx="3">
                  <c:v>Altro</c:v>
                </c:pt>
              </c:strCache>
            </c:strRef>
          </c:cat>
          <c:val>
            <c:numRef>
              <c:f>'1. Macrosettori'!$W$10:$Z$10</c:f>
              <c:numCache>
                <c:formatCode>#,##0</c:formatCode>
                <c:ptCount val="4"/>
                <c:pt idx="0">
                  <c:v>1866</c:v>
                </c:pt>
                <c:pt idx="1">
                  <c:v>23188</c:v>
                </c:pt>
                <c:pt idx="2">
                  <c:v>51480</c:v>
                </c:pt>
                <c:pt idx="3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DDF-8963-62709BD1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Natura giuridica'!$V$10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6-452D-8722-A9FC217D17B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6-452D-8722-A9FC217D17B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6-452D-8722-A9FC217D17B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6-452D-8722-A9FC217D17B4}"/>
              </c:ext>
            </c:extLst>
          </c:dPt>
          <c:dLbls>
            <c:dLbl>
              <c:idx val="0"/>
              <c:layout>
                <c:manualLayout>
                  <c:x val="-9.4687440665661468E-2"/>
                  <c:y val="-5.6516248721921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6-452D-8722-A9FC217D17B4}"/>
                </c:ext>
              </c:extLst>
            </c:dLbl>
            <c:dLbl>
              <c:idx val="1"/>
              <c:layout>
                <c:manualLayout>
                  <c:x val="-4.9490143519294394E-3"/>
                  <c:y val="0.1530658065332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44680851063826"/>
                      <c:h val="0.25008042669365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86-452D-8722-A9FC217D17B4}"/>
                </c:ext>
              </c:extLst>
            </c:dLbl>
            <c:dLbl>
              <c:idx val="2"/>
              <c:layout>
                <c:manualLayout>
                  <c:x val="3.3586865471602243E-3"/>
                  <c:y val="-7.2748737733085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6-452D-8722-A9FC217D17B4}"/>
                </c:ext>
              </c:extLst>
            </c:dLbl>
            <c:dLbl>
              <c:idx val="3"/>
              <c:layout>
                <c:manualLayout>
                  <c:x val="3.2612944658539434E-5"/>
                  <c:y val="7.7440124671916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6-452D-8722-A9FC217D17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Natura giuridica'!$W$9:$Z$9</c:f>
              <c:strCache>
                <c:ptCount val="4"/>
                <c:pt idx="0">
                  <c:v>Imprese individuali</c:v>
                </c:pt>
                <c:pt idx="1">
                  <c:v>Società di capitali</c:v>
                </c:pt>
                <c:pt idx="2">
                  <c:v>Società di persone</c:v>
                </c:pt>
                <c:pt idx="3">
                  <c:v>Altre forme</c:v>
                </c:pt>
              </c:strCache>
            </c:strRef>
          </c:cat>
          <c:val>
            <c:numRef>
              <c:f>'1. Natura giuridica'!$W$10:$Z$10</c:f>
              <c:numCache>
                <c:formatCode>#,##0</c:formatCode>
                <c:ptCount val="4"/>
                <c:pt idx="0">
                  <c:v>20731</c:v>
                </c:pt>
                <c:pt idx="1">
                  <c:v>18805</c:v>
                </c:pt>
                <c:pt idx="2">
                  <c:v>9830</c:v>
                </c:pt>
                <c:pt idx="3">
                  <c:v>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86-452D-8722-A9FC217D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giuridica'!$B$37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giuridica'!$C$37:$G$37</c:f>
              <c:numCache>
                <c:formatCode>#,##0</c:formatCode>
                <c:ptCount val="5"/>
                <c:pt idx="0">
                  <c:v>100</c:v>
                </c:pt>
                <c:pt idx="1">
                  <c:v>99.568387666350588</c:v>
                </c:pt>
                <c:pt idx="2">
                  <c:v>99.22542298372008</c:v>
                </c:pt>
                <c:pt idx="3">
                  <c:v>98.949307349398907</c:v>
                </c:pt>
                <c:pt idx="4">
                  <c:v>98.32514069181498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1F-4F58-A558-FC43E43EF24B}"/>
            </c:ext>
          </c:extLst>
        </c:ser>
        <c:ser>
          <c:idx val="1"/>
          <c:order val="1"/>
          <c:tx>
            <c:strRef>
              <c:f>'1. Natura giuridica'!$B$38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giuridica'!$C$38:$G$38</c:f>
              <c:numCache>
                <c:formatCode>#,##0</c:formatCode>
                <c:ptCount val="5"/>
                <c:pt idx="0">
                  <c:v>100</c:v>
                </c:pt>
                <c:pt idx="1">
                  <c:v>103.69976034702653</c:v>
                </c:pt>
                <c:pt idx="2">
                  <c:v>107.08123746712765</c:v>
                </c:pt>
                <c:pt idx="3">
                  <c:v>108.87957532138705</c:v>
                </c:pt>
                <c:pt idx="4">
                  <c:v>113.86864609237739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E1F-4F58-A558-FC43E43EF24B}"/>
            </c:ext>
          </c:extLst>
        </c:ser>
        <c:ser>
          <c:idx val="2"/>
          <c:order val="2"/>
          <c:tx>
            <c:strRef>
              <c:f>'1. Natura giuridica'!$B$39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giuridica'!$C$39:$G$39</c:f>
              <c:numCache>
                <c:formatCode>#,##0</c:formatCode>
                <c:ptCount val="5"/>
                <c:pt idx="0">
                  <c:v>100</c:v>
                </c:pt>
                <c:pt idx="1">
                  <c:v>97.783315844700951</c:v>
                </c:pt>
                <c:pt idx="2">
                  <c:v>95.081322140608606</c:v>
                </c:pt>
                <c:pt idx="3">
                  <c:v>92.761345750262322</c:v>
                </c:pt>
                <c:pt idx="4">
                  <c:v>91.25786988457503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E1F-4F58-A558-FC43E43E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giuridica'!$B$52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giuridica'!$C$52:$G$52</c:f>
              <c:numCache>
                <c:formatCode>#,##0</c:formatCode>
                <c:ptCount val="5"/>
                <c:pt idx="0">
                  <c:v>100</c:v>
                </c:pt>
                <c:pt idx="1">
                  <c:v>98.897790950771082</c:v>
                </c:pt>
                <c:pt idx="2">
                  <c:v>94.493585884314356</c:v>
                </c:pt>
                <c:pt idx="3">
                  <c:v>94.363914231463895</c:v>
                </c:pt>
                <c:pt idx="4">
                  <c:v>96.007965544389378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8B-40CA-921A-AF5EF7B4606C}"/>
            </c:ext>
          </c:extLst>
        </c:ser>
        <c:ser>
          <c:idx val="1"/>
          <c:order val="1"/>
          <c:tx>
            <c:strRef>
              <c:f>'1. Natura giuridica'!$B$53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giuridica'!$C$53:$G$53</c:f>
              <c:numCache>
                <c:formatCode>#,##0</c:formatCode>
                <c:ptCount val="5"/>
                <c:pt idx="0">
                  <c:v>100</c:v>
                </c:pt>
                <c:pt idx="1">
                  <c:v>101.45908101429664</c:v>
                </c:pt>
                <c:pt idx="2">
                  <c:v>103.61240218862152</c:v>
                </c:pt>
                <c:pt idx="3">
                  <c:v>106.48938047890803</c:v>
                </c:pt>
                <c:pt idx="4">
                  <c:v>110.63717126551744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08B-40CA-921A-AF5EF7B4606C}"/>
            </c:ext>
          </c:extLst>
        </c:ser>
        <c:ser>
          <c:idx val="2"/>
          <c:order val="2"/>
          <c:tx>
            <c:strRef>
              <c:f>'1. Natura giuridica'!$B$54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Natura giuridica'!$C$51:$G$51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Natura giuridica'!$C$54:$G$54</c:f>
              <c:numCache>
                <c:formatCode>#,##0</c:formatCode>
                <c:ptCount val="5"/>
                <c:pt idx="0">
                  <c:v>100</c:v>
                </c:pt>
                <c:pt idx="1">
                  <c:v>97.914285714285711</c:v>
                </c:pt>
                <c:pt idx="2">
                  <c:v>95.838095238095235</c:v>
                </c:pt>
                <c:pt idx="3">
                  <c:v>94.666666666666671</c:v>
                </c:pt>
                <c:pt idx="4">
                  <c:v>93.61904761904762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08B-40CA-921A-AF5EF7B4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Settori'!$V$10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5B-4E7F-806C-D9C77C88D00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5B-4E7F-806C-D9C77C88D00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5B-4E7F-806C-D9C77C88D0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5B-4E7F-806C-D9C77C88D007}"/>
              </c:ext>
            </c:extLst>
          </c:dPt>
          <c:dLbls>
            <c:dLbl>
              <c:idx val="0"/>
              <c:layout>
                <c:manualLayout>
                  <c:x val="-1.2417937119562182E-2"/>
                  <c:y val="-8.14600706557250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5B-4E7F-806C-D9C77C88D007}"/>
                </c:ext>
              </c:extLst>
            </c:dLbl>
            <c:dLbl>
              <c:idx val="1"/>
              <c:layout>
                <c:manualLayout>
                  <c:x val="1.2072373931981906E-2"/>
                  <c:y val="6.58582234182752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5B-4E7F-806C-D9C77C88D007}"/>
                </c:ext>
              </c:extLst>
            </c:dLbl>
            <c:dLbl>
              <c:idx val="2"/>
              <c:layout>
                <c:manualLayout>
                  <c:x val="-2.3150723180878985E-3"/>
                  <c:y val="1.7009924540682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5B-4E7F-806C-D9C77C88D007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5B-4E7F-806C-D9C77C88D00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Settori'!$W$9:$Z$9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'2. Settori'!$W$10:$Z$10</c:f>
              <c:numCache>
                <c:formatCode>#,##0</c:formatCode>
                <c:ptCount val="4"/>
                <c:pt idx="0">
                  <c:v>20187</c:v>
                </c:pt>
                <c:pt idx="1">
                  <c:v>6777</c:v>
                </c:pt>
                <c:pt idx="2">
                  <c:v>35385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5B-4E7F-806C-D9C77C88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Settori'!$B$36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Settori'!$C$36:$G$36</c:f>
              <c:numCache>
                <c:formatCode>#,##0</c:formatCode>
                <c:ptCount val="5"/>
                <c:pt idx="0">
                  <c:v>100</c:v>
                </c:pt>
                <c:pt idx="1">
                  <c:v>99.043083092900545</c:v>
                </c:pt>
                <c:pt idx="2">
                  <c:v>97.208516526885376</c:v>
                </c:pt>
                <c:pt idx="3">
                  <c:v>95.585889086310615</c:v>
                </c:pt>
                <c:pt idx="4">
                  <c:v>94.609491245335491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B96-4550-AE46-804E97B618B7}"/>
            </c:ext>
          </c:extLst>
        </c:ser>
        <c:ser>
          <c:idx val="1"/>
          <c:order val="1"/>
          <c:tx>
            <c:strRef>
              <c:f>'2. Settori'!$B$37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Settori'!$C$37:$G$37</c:f>
              <c:numCache>
                <c:formatCode>#,##0</c:formatCode>
                <c:ptCount val="5"/>
                <c:pt idx="0">
                  <c:v>100</c:v>
                </c:pt>
                <c:pt idx="1">
                  <c:v>99.728782668127621</c:v>
                </c:pt>
                <c:pt idx="2">
                  <c:v>99.126680191370951</c:v>
                </c:pt>
                <c:pt idx="3">
                  <c:v>97.755405361424224</c:v>
                </c:pt>
                <c:pt idx="4">
                  <c:v>97.452726819054647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B96-4550-AE46-804E97B618B7}"/>
            </c:ext>
          </c:extLst>
        </c:ser>
        <c:ser>
          <c:idx val="2"/>
          <c:order val="2"/>
          <c:tx>
            <c:strRef>
              <c:f>'2. Settori'!$B$38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Settori'!$C$38:$G$38</c:f>
              <c:numCache>
                <c:formatCode>#,##0</c:formatCode>
                <c:ptCount val="5"/>
                <c:pt idx="0">
                  <c:v>100</c:v>
                </c:pt>
                <c:pt idx="1">
                  <c:v>101.38574406263321</c:v>
                </c:pt>
                <c:pt idx="2">
                  <c:v>103.13244248389783</c:v>
                </c:pt>
                <c:pt idx="3">
                  <c:v>104.60265690564738</c:v>
                </c:pt>
                <c:pt idx="4">
                  <c:v>106.65673357814094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B96-4550-AE46-804E97B61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Settori'!$B$50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Settori'!$C$50:$G$50</c:f>
              <c:numCache>
                <c:formatCode>#,##0</c:formatCode>
                <c:ptCount val="5"/>
                <c:pt idx="0">
                  <c:v>100</c:v>
                </c:pt>
                <c:pt idx="1">
                  <c:v>98.299710491245804</c:v>
                </c:pt>
                <c:pt idx="2">
                  <c:v>94.007628325904136</c:v>
                </c:pt>
                <c:pt idx="3">
                  <c:v>92.927714718992689</c:v>
                </c:pt>
                <c:pt idx="4">
                  <c:v>92.766876522218638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A22-44EE-85D6-62D86D40AAFE}"/>
            </c:ext>
          </c:extLst>
        </c:ser>
        <c:ser>
          <c:idx val="1"/>
          <c:order val="1"/>
          <c:tx>
            <c:strRef>
              <c:f>'2. Settori'!$B$51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Settori'!$C$51:$G$51</c:f>
              <c:numCache>
                <c:formatCode>#,##0</c:formatCode>
                <c:ptCount val="5"/>
                <c:pt idx="0">
                  <c:v>100</c:v>
                </c:pt>
                <c:pt idx="1">
                  <c:v>98.93586833144154</c:v>
                </c:pt>
                <c:pt idx="2">
                  <c:v>95.927922814982963</c:v>
                </c:pt>
                <c:pt idx="3">
                  <c:v>95.048240635641307</c:v>
                </c:pt>
                <c:pt idx="4">
                  <c:v>96.15493757094211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A22-44EE-85D6-62D86D40AAFE}"/>
            </c:ext>
          </c:extLst>
        </c:ser>
        <c:ser>
          <c:idx val="2"/>
          <c:order val="2"/>
          <c:tx>
            <c:strRef>
              <c:f>'2. Settori'!$B$52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Settori'!$C$52:$G$52</c:f>
              <c:numCache>
                <c:formatCode>#,##0</c:formatCode>
                <c:ptCount val="5"/>
                <c:pt idx="0">
                  <c:v>100</c:v>
                </c:pt>
                <c:pt idx="1">
                  <c:v>100.28768198064685</c:v>
                </c:pt>
                <c:pt idx="2">
                  <c:v>100.13657629384245</c:v>
                </c:pt>
                <c:pt idx="3">
                  <c:v>101.50524511085928</c:v>
                </c:pt>
                <c:pt idx="4">
                  <c:v>102.82451399180543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A22-44EE-85D6-62D86D40A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Classe d''età'!$V$10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18-4F79-ABC8-67BCB5CF28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18-4F79-ABC8-67BCB5CF28B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18-4F79-ABC8-67BCB5CF28B6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18-4F79-ABC8-67BCB5CF28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C1-4F4C-9456-44BC4E37B735}"/>
              </c:ext>
            </c:extLst>
          </c:dPt>
          <c:dLbls>
            <c:dLbl>
              <c:idx val="0"/>
              <c:layout>
                <c:manualLayout>
                  <c:x val="-1.5206790102403894E-2"/>
                  <c:y val="4.52240457894571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8-4F79-ABC8-67BCB5CF28B6}"/>
                </c:ext>
              </c:extLst>
            </c:dLbl>
            <c:dLbl>
              <c:idx val="1"/>
              <c:layout>
                <c:manualLayout>
                  <c:x val="-5.01466702690423E-2"/>
                  <c:y val="-1.60642570281124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44680851063826"/>
                      <c:h val="0.25008042669365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18-4F79-ABC8-67BCB5CF28B6}"/>
                </c:ext>
              </c:extLst>
            </c:dLbl>
            <c:dLbl>
              <c:idx val="2"/>
              <c:layout>
                <c:manualLayout>
                  <c:x val="3.3586865471603284E-3"/>
                  <c:y val="8.78938325480396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18-4F79-ABC8-67BCB5CF28B6}"/>
                </c:ext>
              </c:extLst>
            </c:dLbl>
            <c:dLbl>
              <c:idx val="3"/>
              <c:layout>
                <c:manualLayout>
                  <c:x val="3.7991025102251021E-3"/>
                  <c:y val="-8.8641389705804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18-4F79-ABC8-67BCB5CF28B6}"/>
                </c:ext>
              </c:extLst>
            </c:dLbl>
            <c:dLbl>
              <c:idx val="4"/>
              <c:layout>
                <c:manualLayout>
                  <c:x val="2.259902504530897E-2"/>
                  <c:y val="-5.1675468277308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617706190283134"/>
                      <c:h val="0.16064257028112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4C1-4F4C-9456-44BC4E37B7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Classe d''età'!$W$9:$AA$9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d''età'!$W$10:$AA$10</c:f>
              <c:numCache>
                <c:formatCode>#,##0</c:formatCode>
                <c:ptCount val="5"/>
                <c:pt idx="0">
                  <c:v>2973</c:v>
                </c:pt>
                <c:pt idx="1">
                  <c:v>21072</c:v>
                </c:pt>
                <c:pt idx="2">
                  <c:v>29421</c:v>
                </c:pt>
                <c:pt idx="3">
                  <c:v>8740</c:v>
                </c:pt>
                <c:pt idx="4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8-4F79-ABC8-67BCB5CF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d''età'!$B$38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d''età'!$C$38:$G$38</c:f>
              <c:numCache>
                <c:formatCode>#,##0</c:formatCode>
                <c:ptCount val="5"/>
                <c:pt idx="0">
                  <c:v>100</c:v>
                </c:pt>
                <c:pt idx="1">
                  <c:v>98.104508196721312</c:v>
                </c:pt>
                <c:pt idx="2">
                  <c:v>97.336065573770497</c:v>
                </c:pt>
                <c:pt idx="3">
                  <c:v>95.091725214676032</c:v>
                </c:pt>
                <c:pt idx="4">
                  <c:v>97.231167056986735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A7-459A-B340-BB3A687C6E5B}"/>
            </c:ext>
          </c:extLst>
        </c:ser>
        <c:ser>
          <c:idx val="1"/>
          <c:order val="1"/>
          <c:tx>
            <c:strRef>
              <c:f>'2. Classe d''età'!$B$39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d''età'!$C$39:$G$39</c:f>
              <c:numCache>
                <c:formatCode>#,##0</c:formatCode>
                <c:ptCount val="5"/>
                <c:pt idx="0">
                  <c:v>100</c:v>
                </c:pt>
                <c:pt idx="1">
                  <c:v>97.26914524246088</c:v>
                </c:pt>
                <c:pt idx="2">
                  <c:v>94.393109328934244</c:v>
                </c:pt>
                <c:pt idx="3">
                  <c:v>92.181952951273743</c:v>
                </c:pt>
                <c:pt idx="4">
                  <c:v>90.346707090747984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A7-459A-B340-BB3A687C6E5B}"/>
            </c:ext>
          </c:extLst>
        </c:ser>
        <c:ser>
          <c:idx val="2"/>
          <c:order val="2"/>
          <c:tx>
            <c:strRef>
              <c:f>'2. Classe d''età'!$B$40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d''età'!$C$40:$G$40</c:f>
              <c:numCache>
                <c:formatCode>#,##0</c:formatCode>
                <c:ptCount val="5"/>
                <c:pt idx="0">
                  <c:v>100</c:v>
                </c:pt>
                <c:pt idx="1">
                  <c:v>102.76189369677009</c:v>
                </c:pt>
                <c:pt idx="2">
                  <c:v>105.30783685757872</c:v>
                </c:pt>
                <c:pt idx="3">
                  <c:v>107.85731605055516</c:v>
                </c:pt>
                <c:pt idx="4">
                  <c:v>110.683363473798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A7-459A-B340-BB3A687C6E5B}"/>
            </c:ext>
          </c:extLst>
        </c:ser>
        <c:ser>
          <c:idx val="3"/>
          <c:order val="3"/>
          <c:tx>
            <c:strRef>
              <c:f>'2. Classe d''età'!$B$41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d''età'!$C$41:$G$41</c:f>
              <c:numCache>
                <c:formatCode>#,##0</c:formatCode>
                <c:ptCount val="5"/>
                <c:pt idx="0">
                  <c:v>100</c:v>
                </c:pt>
                <c:pt idx="1">
                  <c:v>103.53955660862894</c:v>
                </c:pt>
                <c:pt idx="2">
                  <c:v>106.9276260208392</c:v>
                </c:pt>
                <c:pt idx="3">
                  <c:v>107.23060041367658</c:v>
                </c:pt>
                <c:pt idx="4">
                  <c:v>108.95910816768468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AA7-459A-B340-BB3A687C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d''età'!$B$55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d''età'!$C$54:$G$54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d''età'!$C$55:$G$55</c:f>
              <c:numCache>
                <c:formatCode>#,##0</c:formatCode>
                <c:ptCount val="5"/>
                <c:pt idx="0">
                  <c:v>100</c:v>
                </c:pt>
                <c:pt idx="1">
                  <c:v>99.836333878887075</c:v>
                </c:pt>
                <c:pt idx="2">
                  <c:v>96.333878887070384</c:v>
                </c:pt>
                <c:pt idx="3">
                  <c:v>94.893617021276597</c:v>
                </c:pt>
                <c:pt idx="4">
                  <c:v>97.315875613747963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F3-430A-B6E4-F9268CF7C3BD}"/>
            </c:ext>
          </c:extLst>
        </c:ser>
        <c:ser>
          <c:idx val="1"/>
          <c:order val="1"/>
          <c:tx>
            <c:strRef>
              <c:f>'2. Classe d''età'!$B$56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d''età'!$C$54:$G$54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d''età'!$C$56:$G$56</c:f>
              <c:numCache>
                <c:formatCode>#,##0</c:formatCode>
                <c:ptCount val="5"/>
                <c:pt idx="0">
                  <c:v>100</c:v>
                </c:pt>
                <c:pt idx="1">
                  <c:v>95.726565034057728</c:v>
                </c:pt>
                <c:pt idx="2">
                  <c:v>89.673207914369129</c:v>
                </c:pt>
                <c:pt idx="3">
                  <c:v>86.932371067142384</c:v>
                </c:pt>
                <c:pt idx="4">
                  <c:v>85.436263379824851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DF3-430A-B6E4-F9268CF7C3BD}"/>
            </c:ext>
          </c:extLst>
        </c:ser>
        <c:ser>
          <c:idx val="2"/>
          <c:order val="2"/>
          <c:tx>
            <c:strRef>
              <c:f>'2. Classe d''età'!$B$57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d''età'!$C$54:$G$54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d''età'!$C$57:$G$57</c:f>
              <c:numCache>
                <c:formatCode>#,##0</c:formatCode>
                <c:ptCount val="5"/>
                <c:pt idx="0">
                  <c:v>100</c:v>
                </c:pt>
                <c:pt idx="1">
                  <c:v>101.67079207920793</c:v>
                </c:pt>
                <c:pt idx="2">
                  <c:v>102.15856144437974</c:v>
                </c:pt>
                <c:pt idx="3">
                  <c:v>104.28800232964473</c:v>
                </c:pt>
                <c:pt idx="4">
                  <c:v>107.09449621432732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DF3-430A-B6E4-F9268CF7C3BD}"/>
            </c:ext>
          </c:extLst>
        </c:ser>
        <c:ser>
          <c:idx val="3"/>
          <c:order val="3"/>
          <c:tx>
            <c:strRef>
              <c:f>'2. Classe d''età'!$B$58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d''età'!$C$54:$G$54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d''età'!$C$58:$G$58</c:f>
              <c:numCache>
                <c:formatCode>#,##0</c:formatCode>
                <c:ptCount val="5"/>
                <c:pt idx="0">
                  <c:v>100</c:v>
                </c:pt>
                <c:pt idx="1">
                  <c:v>103.2192648922687</c:v>
                </c:pt>
                <c:pt idx="2">
                  <c:v>106.62864385297846</c:v>
                </c:pt>
                <c:pt idx="3">
                  <c:v>110.55766793409379</c:v>
                </c:pt>
                <c:pt idx="4">
                  <c:v>110.77313054499368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DF3-430A-B6E4-F9268CF7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1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Genere'!$V$10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4E-45D1-A5CC-D31970A9767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4E-45D1-A5CC-D31970A976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4E-45D1-A5CC-D31970A976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4E-45D1-A5CC-D31970A97676}"/>
              </c:ext>
            </c:extLst>
          </c:dPt>
          <c:dLbls>
            <c:dLbl>
              <c:idx val="0"/>
              <c:layout>
                <c:manualLayout>
                  <c:x val="-3.907298821689816E-3"/>
                  <c:y val="-2.97424870084010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E-45D1-A5CC-D31970A97676}"/>
                </c:ext>
              </c:extLst>
            </c:dLbl>
            <c:dLbl>
              <c:idx val="1"/>
              <c:layout>
                <c:manualLayout>
                  <c:x val="-4.7502205841291112E-2"/>
                  <c:y val="5.1325512021840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44680851063826"/>
                      <c:h val="0.25008042669365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14E-45D1-A5CC-D31970A97676}"/>
                </c:ext>
              </c:extLst>
            </c:dLbl>
            <c:dLbl>
              <c:idx val="2"/>
              <c:layout>
                <c:manualLayout>
                  <c:x val="3.3586865471602243E-3"/>
                  <c:y val="-7.2748737733085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4E-45D1-A5CC-D31970A97676}"/>
                </c:ext>
              </c:extLst>
            </c:dLbl>
            <c:dLbl>
              <c:idx val="3"/>
              <c:layout>
                <c:manualLayout>
                  <c:x val="3.2612944658539434E-5"/>
                  <c:y val="7.7440124671916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E-45D1-A5CC-D31970A976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Genere'!$W$9:$X$9</c:f>
              <c:strCache>
                <c:ptCount val="2"/>
                <c:pt idx="0">
                  <c:v>Femmine</c:v>
                </c:pt>
                <c:pt idx="1">
                  <c:v>Maschi</c:v>
                </c:pt>
              </c:strCache>
            </c:strRef>
          </c:cat>
          <c:val>
            <c:numRef>
              <c:f>'2. Genere'!$W$10:$X$10</c:f>
              <c:numCache>
                <c:formatCode>#,##0</c:formatCode>
                <c:ptCount val="2"/>
                <c:pt idx="0">
                  <c:v>21105</c:v>
                </c:pt>
                <c:pt idx="1">
                  <c:v>41244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E-45D1-A5CC-D31970A97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0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Macrosettori'!$B$37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Macrosettori'!$C$37:$G$37</c:f>
              <c:numCache>
                <c:formatCode>#,##0</c:formatCode>
                <c:ptCount val="5"/>
                <c:pt idx="0">
                  <c:v>100</c:v>
                </c:pt>
                <c:pt idx="1">
                  <c:v>99.257924105002786</c:v>
                </c:pt>
                <c:pt idx="2">
                  <c:v>98.101666315123396</c:v>
                </c:pt>
                <c:pt idx="3">
                  <c:v>97.041283963874136</c:v>
                </c:pt>
                <c:pt idx="4">
                  <c:v>97.087304174416602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DD-448A-9991-152A3C8EA6F5}"/>
            </c:ext>
          </c:extLst>
        </c:ser>
        <c:ser>
          <c:idx val="1"/>
          <c:order val="1"/>
          <c:tx>
            <c:strRef>
              <c:f>'1. Macrosettori'!$B$38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Macrosettori'!$C$38:$G$38</c:f>
              <c:numCache>
                <c:formatCode>#,##0</c:formatCode>
                <c:ptCount val="5"/>
                <c:pt idx="0">
                  <c:v>100</c:v>
                </c:pt>
                <c:pt idx="1">
                  <c:v>99.391133469027608</c:v>
                </c:pt>
                <c:pt idx="2">
                  <c:v>98.38502722673951</c:v>
                </c:pt>
                <c:pt idx="3">
                  <c:v>97.624998681726623</c:v>
                </c:pt>
                <c:pt idx="4">
                  <c:v>97.29630918608045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DD-448A-9991-152A3C8EA6F5}"/>
            </c:ext>
          </c:extLst>
        </c:ser>
        <c:ser>
          <c:idx val="2"/>
          <c:order val="2"/>
          <c:tx>
            <c:strRef>
              <c:f>'1. Macrosettori'!$B$39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Macrosettori'!$C$39:$G$39</c:f>
              <c:numCache>
                <c:formatCode>#,##0</c:formatCode>
                <c:ptCount val="5"/>
                <c:pt idx="0">
                  <c:v>100</c:v>
                </c:pt>
                <c:pt idx="1">
                  <c:v>100.92962369075471</c:v>
                </c:pt>
                <c:pt idx="2">
                  <c:v>101.62817650293493</c:v>
                </c:pt>
                <c:pt idx="3">
                  <c:v>101.79704154224297</c:v>
                </c:pt>
                <c:pt idx="4">
                  <c:v>103.20425020314319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DD-448A-9991-152A3C8EA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Genere'!$B$35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Genere'!$C$34:$G$34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Genere'!$C$35:$G$35</c:f>
              <c:numCache>
                <c:formatCode>#,##0</c:formatCode>
                <c:ptCount val="5"/>
                <c:pt idx="0">
                  <c:v>100</c:v>
                </c:pt>
                <c:pt idx="1">
                  <c:v>100.79064501735067</c:v>
                </c:pt>
                <c:pt idx="2">
                  <c:v>101.32020016889712</c:v>
                </c:pt>
                <c:pt idx="3">
                  <c:v>101.41571185709385</c:v>
                </c:pt>
                <c:pt idx="4">
                  <c:v>102.42651315959301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6-4533-A75C-9E528AA0FDD3}"/>
            </c:ext>
          </c:extLst>
        </c:ser>
        <c:ser>
          <c:idx val="1"/>
          <c:order val="1"/>
          <c:tx>
            <c:strRef>
              <c:f>'2. Genere'!$B$36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Genere'!$C$34:$G$34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Genere'!$C$36:$G$36</c:f>
              <c:numCache>
                <c:formatCode>#,##0</c:formatCode>
                <c:ptCount val="5"/>
                <c:pt idx="0">
                  <c:v>100</c:v>
                </c:pt>
                <c:pt idx="1">
                  <c:v>100.29262641731003</c:v>
                </c:pt>
                <c:pt idx="2">
                  <c:v>100.52748926851329</c:v>
                </c:pt>
                <c:pt idx="3">
                  <c:v>100.71236441827804</c:v>
                </c:pt>
                <c:pt idx="4">
                  <c:v>101.43885234585142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0E6-4533-A75C-9E528AA0F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3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Genere'!$B$49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Genere'!$C$48:$G$48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Genere'!$C$49:$G$49</c:f>
              <c:numCache>
                <c:formatCode>#,##0</c:formatCode>
                <c:ptCount val="5"/>
                <c:pt idx="0">
                  <c:v>100</c:v>
                </c:pt>
                <c:pt idx="1">
                  <c:v>100.00951203272139</c:v>
                </c:pt>
                <c:pt idx="2">
                  <c:v>98.777703795301051</c:v>
                </c:pt>
                <c:pt idx="3">
                  <c:v>99.029772662417955</c:v>
                </c:pt>
                <c:pt idx="4">
                  <c:v>100.37572529249501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0BA-4B47-8291-C630F90285EA}"/>
            </c:ext>
          </c:extLst>
        </c:ser>
        <c:ser>
          <c:idx val="1"/>
          <c:order val="1"/>
          <c:tx>
            <c:strRef>
              <c:f>'2. Genere'!$B$50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Genere'!$C$48:$G$48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Genere'!$C$50:$G$50</c:f>
              <c:numCache>
                <c:formatCode>#,##0</c:formatCode>
                <c:ptCount val="5"/>
                <c:pt idx="0">
                  <c:v>100</c:v>
                </c:pt>
                <c:pt idx="1">
                  <c:v>99.17527727746706</c:v>
                </c:pt>
                <c:pt idx="2">
                  <c:v>96.949947862356623</c:v>
                </c:pt>
                <c:pt idx="3">
                  <c:v>97.236704900938477</c:v>
                </c:pt>
                <c:pt idx="4">
                  <c:v>97.743861977438613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0BA-4B47-8291-C630F902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417311665829004"/>
          <c:y val="0.25499920943616988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Nazionalità'!$V$10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B-40C8-A678-8B4D51540F9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B-40C8-A678-8B4D51540F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AB-40C8-A678-8B4D51540F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AB-40C8-A678-8B4D51540F92}"/>
              </c:ext>
            </c:extLst>
          </c:dPt>
          <c:dLbls>
            <c:dLbl>
              <c:idx val="0"/>
              <c:layout>
                <c:manualLayout>
                  <c:x val="4.6033394761824985E-3"/>
                  <c:y val="-5.6516248721921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B-40C8-A678-8B4D51540F92}"/>
                </c:ext>
              </c:extLst>
            </c:dLbl>
            <c:dLbl>
              <c:idx val="1"/>
              <c:layout>
                <c:manualLayout>
                  <c:x val="-3.0480929245546434E-2"/>
                  <c:y val="-7.21921807966775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44680851063826"/>
                      <c:h val="0.25008042669365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AB-40C8-A678-8B4D51540F92}"/>
                </c:ext>
              </c:extLst>
            </c:dLbl>
            <c:dLbl>
              <c:idx val="2"/>
              <c:layout>
                <c:manualLayout>
                  <c:x val="3.3586865471602243E-3"/>
                  <c:y val="-7.2748737733085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B-40C8-A678-8B4D51540F92}"/>
                </c:ext>
              </c:extLst>
            </c:dLbl>
            <c:dLbl>
              <c:idx val="3"/>
              <c:layout>
                <c:manualLayout>
                  <c:x val="3.2612944658539434E-5"/>
                  <c:y val="7.7440124671916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AB-40C8-A678-8B4D51540F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Nazionalità'!$W$9:$X$9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Nazionalità'!$W$10:$X$10</c:f>
              <c:numCache>
                <c:formatCode>#,##0</c:formatCode>
                <c:ptCount val="2"/>
                <c:pt idx="0">
                  <c:v>56710</c:v>
                </c:pt>
                <c:pt idx="1">
                  <c:v>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AB-40C8-A678-8B4D51540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Nazionalità'!$B$35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Nazionalità'!$C$34:$G$34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1_2021</c:v>
                </c:pt>
              </c:strCache>
            </c:strRef>
          </c:cat>
          <c:val>
            <c:numRef>
              <c:f>'2. Nazionalità'!$C$35:$G$35</c:f>
              <c:numCache>
                <c:formatCode>#,##0</c:formatCode>
                <c:ptCount val="5"/>
                <c:pt idx="0">
                  <c:v>100</c:v>
                </c:pt>
                <c:pt idx="1">
                  <c:v>100.15785617716146</c:v>
                </c:pt>
                <c:pt idx="2">
                  <c:v>100.27958418618468</c:v>
                </c:pt>
                <c:pt idx="3">
                  <c:v>100.29192063384164</c:v>
                </c:pt>
                <c:pt idx="4">
                  <c:v>100.99635697147762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C8A-47EC-A1FA-28BF8CC7D91A}"/>
            </c:ext>
          </c:extLst>
        </c:ser>
        <c:ser>
          <c:idx val="1"/>
          <c:order val="1"/>
          <c:tx>
            <c:strRef>
              <c:f>'2. Nazionalità'!$B$36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Nazionalità'!$C$34:$G$34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1_2021</c:v>
                </c:pt>
              </c:strCache>
            </c:strRef>
          </c:cat>
          <c:val>
            <c:numRef>
              <c:f>'2. Nazionalità'!$C$36:$G$36</c:f>
              <c:numCache>
                <c:formatCode>#,##0</c:formatCode>
                <c:ptCount val="5"/>
                <c:pt idx="0">
                  <c:v>100</c:v>
                </c:pt>
                <c:pt idx="1">
                  <c:v>102.55676504694573</c:v>
                </c:pt>
                <c:pt idx="2">
                  <c:v>104.37941869599372</c:v>
                </c:pt>
                <c:pt idx="3">
                  <c:v>105.61945909549995</c:v>
                </c:pt>
                <c:pt idx="4">
                  <c:v>107.23076347585381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8A-47EC-A1FA-28BF8CC7D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Nazionalità'!$B$49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Nazionalità'!$C$48:$G$48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1_2021</c:v>
                </c:pt>
              </c:strCache>
            </c:strRef>
          </c:cat>
          <c:val>
            <c:numRef>
              <c:f>'2. Nazionalità'!$C$49:$G$49</c:f>
              <c:numCache>
                <c:formatCode>#,##0</c:formatCode>
                <c:ptCount val="5"/>
                <c:pt idx="0">
                  <c:v>100</c:v>
                </c:pt>
                <c:pt idx="1">
                  <c:v>99.223881628984302</c:v>
                </c:pt>
                <c:pt idx="2">
                  <c:v>97.542003733665211</c:v>
                </c:pt>
                <c:pt idx="3">
                  <c:v>97.592131646269792</c:v>
                </c:pt>
                <c:pt idx="4">
                  <c:v>98.025997372605957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3-4B8B-B7A7-66029B3EB9B6}"/>
            </c:ext>
          </c:extLst>
        </c:ser>
        <c:ser>
          <c:idx val="1"/>
          <c:order val="1"/>
          <c:tx>
            <c:strRef>
              <c:f>'2. Nazionalità'!$B$50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Nazionalità'!$C$48:$G$48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1_2021</c:v>
                </c:pt>
              </c:strCache>
            </c:strRef>
          </c:cat>
          <c:val>
            <c:numRef>
              <c:f>'2. Nazionalità'!$C$50:$G$50</c:f>
              <c:numCache>
                <c:formatCode>#,##0</c:formatCode>
                <c:ptCount val="5"/>
                <c:pt idx="0">
                  <c:v>100</c:v>
                </c:pt>
                <c:pt idx="1">
                  <c:v>101.91806331471136</c:v>
                </c:pt>
                <c:pt idx="2">
                  <c:v>97.728119180633144</c:v>
                </c:pt>
                <c:pt idx="3">
                  <c:v>100.42830540037244</c:v>
                </c:pt>
                <c:pt idx="4">
                  <c:v>105.00931098696462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3-4B8B-B7A7-66029B3E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06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Settori'!$B$37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Settori'!$C$37:$G$37</c:f>
              <c:numCache>
                <c:formatCode>#,##0</c:formatCode>
                <c:ptCount val="5"/>
                <c:pt idx="0">
                  <c:v>100</c:v>
                </c:pt>
                <c:pt idx="1">
                  <c:v>80.689426582698047</c:v>
                </c:pt>
                <c:pt idx="2">
                  <c:v>79.164733178654288</c:v>
                </c:pt>
                <c:pt idx="3">
                  <c:v>51.242956579383488</c:v>
                </c:pt>
                <c:pt idx="4">
                  <c:v>65.038117335101091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3ED-4616-A61B-28D88E48B129}"/>
            </c:ext>
          </c:extLst>
        </c:ser>
        <c:ser>
          <c:idx val="1"/>
          <c:order val="1"/>
          <c:tx>
            <c:strRef>
              <c:f>'3. Settori'!$B$38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Settori'!$C$38:$G$38</c:f>
              <c:numCache>
                <c:formatCode>#,##0</c:formatCode>
                <c:ptCount val="5"/>
                <c:pt idx="0">
                  <c:v>100</c:v>
                </c:pt>
                <c:pt idx="1">
                  <c:v>103.71458998935037</c:v>
                </c:pt>
                <c:pt idx="2">
                  <c:v>106.58998935037273</c:v>
                </c:pt>
                <c:pt idx="3">
                  <c:v>47.629392971246006</c:v>
                </c:pt>
                <c:pt idx="4">
                  <c:v>58.538871139510121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3ED-4616-A61B-28D88E48B129}"/>
            </c:ext>
          </c:extLst>
        </c:ser>
        <c:ser>
          <c:idx val="2"/>
          <c:order val="2"/>
          <c:tx>
            <c:strRef>
              <c:f>'3. Settori'!$B$39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Settori'!$C$36:$G$36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Settori'!$C$39:$G$39</c:f>
              <c:numCache>
                <c:formatCode>#,##0</c:formatCode>
                <c:ptCount val="5"/>
                <c:pt idx="0">
                  <c:v>100</c:v>
                </c:pt>
                <c:pt idx="1">
                  <c:v>103.85562921865925</c:v>
                </c:pt>
                <c:pt idx="2">
                  <c:v>102.11909387706051</c:v>
                </c:pt>
                <c:pt idx="3">
                  <c:v>96.072265507641148</c:v>
                </c:pt>
                <c:pt idx="4">
                  <c:v>107.9395918040339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3ED-4616-A61B-28D88E48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Settori'!$B$51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Settori'!$C$50:$G$50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Settori'!$C$51:$G$51</c:f>
              <c:numCache>
                <c:formatCode>#,##0</c:formatCode>
                <c:ptCount val="5"/>
                <c:pt idx="0">
                  <c:v>100</c:v>
                </c:pt>
                <c:pt idx="1">
                  <c:v>83.832335329341305</c:v>
                </c:pt>
                <c:pt idx="2">
                  <c:v>83.65826486561761</c:v>
                </c:pt>
                <c:pt idx="3">
                  <c:v>58.995961565241608</c:v>
                </c:pt>
                <c:pt idx="4">
                  <c:v>70.108619969363588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3D-4E34-A337-BB51EEFABA3A}"/>
            </c:ext>
          </c:extLst>
        </c:ser>
        <c:ser>
          <c:idx val="1"/>
          <c:order val="1"/>
          <c:tx>
            <c:strRef>
              <c:f>'3. Settori'!$B$52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Settori'!$C$50:$G$50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Settori'!$C$52:$G$52</c:f>
              <c:numCache>
                <c:formatCode>#,##0</c:formatCode>
                <c:ptCount val="5"/>
                <c:pt idx="0">
                  <c:v>100</c:v>
                </c:pt>
                <c:pt idx="1">
                  <c:v>108.48071826491427</c:v>
                </c:pt>
                <c:pt idx="2">
                  <c:v>110.22229433717345</c:v>
                </c:pt>
                <c:pt idx="3">
                  <c:v>51.717237276218299</c:v>
                </c:pt>
                <c:pt idx="4">
                  <c:v>51.955216615284762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3D-4E34-A337-BB51EEFABA3A}"/>
            </c:ext>
          </c:extLst>
        </c:ser>
        <c:ser>
          <c:idx val="2"/>
          <c:order val="2"/>
          <c:tx>
            <c:strRef>
              <c:f>'3. Settori'!$B$53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Settori'!$C$50:$G$50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Settori'!$C$53:$G$53</c:f>
              <c:numCache>
                <c:formatCode>#,##0</c:formatCode>
                <c:ptCount val="5"/>
                <c:pt idx="0">
                  <c:v>100</c:v>
                </c:pt>
                <c:pt idx="1">
                  <c:v>104.27643699336772</c:v>
                </c:pt>
                <c:pt idx="2">
                  <c:v>102.29826823876198</c:v>
                </c:pt>
                <c:pt idx="3">
                  <c:v>96.907240235814299</c:v>
                </c:pt>
                <c:pt idx="4">
                  <c:v>112.3180729550479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3D-4E34-A337-BB51EEFA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FLUSSI OCCUPAZIONALI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'3. Settori'!$V$12:$W$12</c:f>
              <c:strCache>
                <c:ptCount val="2"/>
                <c:pt idx="1">
                  <c:v>Saldo (scala dx)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 Settori'!$X$9:$AB$9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Settori'!$X$12:$AB$12</c:f>
              <c:numCache>
                <c:formatCode>#,##0</c:formatCode>
                <c:ptCount val="5"/>
                <c:pt idx="0">
                  <c:v>12212</c:v>
                </c:pt>
                <c:pt idx="1">
                  <c:v>10993</c:v>
                </c:pt>
                <c:pt idx="2">
                  <c:v>11133</c:v>
                </c:pt>
                <c:pt idx="3">
                  <c:v>6761</c:v>
                </c:pt>
                <c:pt idx="4">
                  <c:v>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8-442C-9564-7B97259E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977992"/>
        <c:axId val="486963888"/>
      </c:barChart>
      <c:lineChart>
        <c:grouping val="standard"/>
        <c:varyColors val="0"/>
        <c:ser>
          <c:idx val="0"/>
          <c:order val="0"/>
          <c:tx>
            <c:strRef>
              <c:f>'3. Settori'!$V$10:$W$10</c:f>
              <c:strCache>
                <c:ptCount val="2"/>
                <c:pt idx="1">
                  <c:v>Avviamenti (scala sx)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Settori'!$X$9:$AB$9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Settori'!$X$10:$AB$10</c:f>
              <c:numCache>
                <c:formatCode>#,##0</c:formatCode>
                <c:ptCount val="5"/>
                <c:pt idx="0">
                  <c:v>88487</c:v>
                </c:pt>
                <c:pt idx="1">
                  <c:v>88371</c:v>
                </c:pt>
                <c:pt idx="2">
                  <c:v>87949</c:v>
                </c:pt>
                <c:pt idx="3">
                  <c:v>66877</c:v>
                </c:pt>
                <c:pt idx="4">
                  <c:v>77444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08-442C-9564-7B97259E48DE}"/>
            </c:ext>
          </c:extLst>
        </c:ser>
        <c:ser>
          <c:idx val="1"/>
          <c:order val="1"/>
          <c:tx>
            <c:strRef>
              <c:f>'3. Settori'!$V$11:$W$11</c:f>
              <c:strCache>
                <c:ptCount val="2"/>
                <c:pt idx="1">
                  <c:v>Cessazioni (scala sx)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Settori'!$X$9:$AB$9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Settori'!$X$11:$AB$11</c:f>
              <c:numCache>
                <c:formatCode>#,##0</c:formatCode>
                <c:ptCount val="5"/>
                <c:pt idx="0">
                  <c:v>76275</c:v>
                </c:pt>
                <c:pt idx="1">
                  <c:v>77378</c:v>
                </c:pt>
                <c:pt idx="2">
                  <c:v>76816</c:v>
                </c:pt>
                <c:pt idx="3">
                  <c:v>60116</c:v>
                </c:pt>
                <c:pt idx="4">
                  <c:v>68448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08-442C-9564-7B97259E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48024"/>
        <c:axId val="626154256"/>
      </c:lineChart>
      <c:catAx>
        <c:axId val="62614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54256"/>
        <c:crosses val="autoZero"/>
        <c:auto val="1"/>
        <c:lblAlgn val="ctr"/>
        <c:lblOffset val="100"/>
        <c:noMultiLvlLbl val="0"/>
      </c:catAx>
      <c:valAx>
        <c:axId val="6261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48024"/>
        <c:crosses val="autoZero"/>
        <c:crossBetween val="between"/>
        <c:majorUnit val="20000"/>
      </c:valAx>
      <c:valAx>
        <c:axId val="486963888"/>
        <c:scaling>
          <c:orientation val="minMax"/>
          <c:max val="2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6977992"/>
        <c:crosses val="max"/>
        <c:crossBetween val="between"/>
        <c:majorUnit val="4000"/>
      </c:valAx>
      <c:catAx>
        <c:axId val="486977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96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28-425E-819C-926C7B80A20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28-425E-819C-926C7B80A20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828-425E-819C-926C7B80A200}"/>
              </c:ext>
            </c:extLst>
          </c:dPt>
          <c:dLbls>
            <c:dLbl>
              <c:idx val="0"/>
              <c:layout>
                <c:manualLayout>
                  <c:x val="-1.2659063374836651E-2"/>
                  <c:y val="5.47819897046901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28-425E-819C-926C7B80A200}"/>
                </c:ext>
              </c:extLst>
            </c:dLbl>
            <c:dLbl>
              <c:idx val="1"/>
              <c:layout>
                <c:manualLayout>
                  <c:x val="4.0539494042779274E-5"/>
                  <c:y val="3.86568452888176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28-425E-819C-926C7B80A200}"/>
                </c:ext>
              </c:extLst>
            </c:dLbl>
            <c:dLbl>
              <c:idx val="2"/>
              <c:layout>
                <c:manualLayout>
                  <c:x val="-1.3740507323262629E-2"/>
                  <c:y val="-4.29153521933536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28-425E-819C-926C7B80A2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Settori'!$B$9:$B$11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Settori'!$C$9:$C$11</c:f>
              <c:numCache>
                <c:formatCode>#,##0</c:formatCode>
                <c:ptCount val="3"/>
                <c:pt idx="0">
                  <c:v>9811</c:v>
                </c:pt>
                <c:pt idx="1">
                  <c:v>13742</c:v>
                </c:pt>
                <c:pt idx="2">
                  <c:v>53891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8-425E-819C-926C7B80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Settori'!$C$59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Settori'!$B$60:$B$62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Settori'!$C$60:$C$62</c:f>
              <c:numCache>
                <c:formatCode>#,##0</c:formatCode>
                <c:ptCount val="3"/>
                <c:pt idx="0">
                  <c:v>723</c:v>
                </c:pt>
                <c:pt idx="1">
                  <c:v>4986</c:v>
                </c:pt>
                <c:pt idx="2">
                  <c:v>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482-BB5B-39760626CE73}"/>
            </c:ext>
          </c:extLst>
        </c:ser>
        <c:ser>
          <c:idx val="1"/>
          <c:order val="1"/>
          <c:tx>
            <c:strRef>
              <c:f>'3. Settori'!$D$59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 Settori'!$B$60:$B$62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Settori'!$D$60:$D$62</c:f>
              <c:numCache>
                <c:formatCode>#,##0</c:formatCode>
                <c:ptCount val="3"/>
                <c:pt idx="0">
                  <c:v>132</c:v>
                </c:pt>
                <c:pt idx="1">
                  <c:v>4290</c:v>
                </c:pt>
                <c:pt idx="2">
                  <c:v>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482-BB5B-39760626CE73}"/>
            </c:ext>
          </c:extLst>
        </c:ser>
        <c:ser>
          <c:idx val="2"/>
          <c:order val="2"/>
          <c:tx>
            <c:strRef>
              <c:f>'3. Settori'!$E$59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Settori'!$B$60:$B$62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Settori'!$E$60:$E$62</c:f>
              <c:numCache>
                <c:formatCode>#,##0</c:formatCode>
                <c:ptCount val="3"/>
                <c:pt idx="0">
                  <c:v>-73</c:v>
                </c:pt>
                <c:pt idx="1">
                  <c:v>4643</c:v>
                </c:pt>
                <c:pt idx="2">
                  <c:v>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482-BB5B-39760626CE73}"/>
            </c:ext>
          </c:extLst>
        </c:ser>
        <c:ser>
          <c:idx val="3"/>
          <c:order val="3"/>
          <c:tx>
            <c:strRef>
              <c:f>'3. Settori'!$F$59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Settori'!$B$60:$B$62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Settori'!$F$60:$F$62</c:f>
              <c:numCache>
                <c:formatCode>#,##0</c:formatCode>
                <c:ptCount val="3"/>
                <c:pt idx="0">
                  <c:v>-743</c:v>
                </c:pt>
                <c:pt idx="1">
                  <c:v>1619</c:v>
                </c:pt>
                <c:pt idx="2">
                  <c:v>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482-BB5B-39760626CE73}"/>
            </c:ext>
          </c:extLst>
        </c:ser>
        <c:ser>
          <c:idx val="4"/>
          <c:order val="4"/>
          <c:tx>
            <c:strRef>
              <c:f>'3. Settori'!$G$59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Settori'!$B$60:$B$62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'3. Settori'!$G$60:$G$62</c:f>
              <c:numCache>
                <c:formatCode>#,##0</c:formatCode>
                <c:ptCount val="3"/>
                <c:pt idx="0">
                  <c:v>-258</c:v>
                </c:pt>
                <c:pt idx="1">
                  <c:v>4136</c:v>
                </c:pt>
                <c:pt idx="2">
                  <c:v>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482-BB5B-39760626C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3045368"/>
        <c:axId val="793045696"/>
      </c:barChart>
      <c:catAx>
        <c:axId val="79304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3045696"/>
        <c:crosses val="autoZero"/>
        <c:auto val="1"/>
        <c:lblAlgn val="ctr"/>
        <c:lblOffset val="100"/>
        <c:noMultiLvlLbl val="0"/>
      </c:catAx>
      <c:valAx>
        <c:axId val="79304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3045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Macrosettori'!$B$52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Macrosettori'!$C$52:$G$52</c:f>
              <c:numCache>
                <c:formatCode>#,##0</c:formatCode>
                <c:ptCount val="5"/>
                <c:pt idx="0">
                  <c:v>100</c:v>
                </c:pt>
                <c:pt idx="1">
                  <c:v>98.769861609431061</c:v>
                </c:pt>
                <c:pt idx="2">
                  <c:v>94.310609943618658</c:v>
                </c:pt>
                <c:pt idx="3">
                  <c:v>93.439261916965648</c:v>
                </c:pt>
                <c:pt idx="4">
                  <c:v>95.643259866735008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15-4B05-A6D9-CD428FF018D0}"/>
            </c:ext>
          </c:extLst>
        </c:ser>
        <c:ser>
          <c:idx val="1"/>
          <c:order val="1"/>
          <c:tx>
            <c:strRef>
              <c:f>'1. Macrosettori'!$B$53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Macrosettori'!$C$53:$G$53</c:f>
              <c:numCache>
                <c:formatCode>#,##0</c:formatCode>
                <c:ptCount val="5"/>
                <c:pt idx="0">
                  <c:v>100</c:v>
                </c:pt>
                <c:pt idx="1">
                  <c:v>98.419465111602662</c:v>
                </c:pt>
                <c:pt idx="2">
                  <c:v>91.087874522421075</c:v>
                </c:pt>
                <c:pt idx="3">
                  <c:v>91.461894228835718</c:v>
                </c:pt>
                <c:pt idx="4">
                  <c:v>93.255580132716673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15-4B05-A6D9-CD428FF018D0}"/>
            </c:ext>
          </c:extLst>
        </c:ser>
        <c:ser>
          <c:idx val="2"/>
          <c:order val="2"/>
          <c:tx>
            <c:strRef>
              <c:f>'1. Macrosettori'!$B$54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Macrosettori'!$C$51:$G$51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Macrosettori'!$C$54:$G$54</c:f>
              <c:numCache>
                <c:formatCode>#,##0</c:formatCode>
                <c:ptCount val="5"/>
                <c:pt idx="0">
                  <c:v>100</c:v>
                </c:pt>
                <c:pt idx="1">
                  <c:v>99.691382139229617</c:v>
                </c:pt>
                <c:pt idx="2">
                  <c:v>98.113133838581135</c:v>
                </c:pt>
                <c:pt idx="3">
                  <c:v>98.747949058520206</c:v>
                </c:pt>
                <c:pt idx="4">
                  <c:v>100.55473083834674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15-4B05-A6D9-CD428FF0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Contratti'!$B$43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Contratti'!$C$43:$G$43</c:f>
              <c:numCache>
                <c:formatCode>#,##0</c:formatCode>
                <c:ptCount val="5"/>
                <c:pt idx="0">
                  <c:v>100</c:v>
                </c:pt>
                <c:pt idx="1">
                  <c:v>101.65132105684546</c:v>
                </c:pt>
                <c:pt idx="2">
                  <c:v>134.62770216172939</c:v>
                </c:pt>
                <c:pt idx="3">
                  <c:v>96.236989591673336</c:v>
                </c:pt>
                <c:pt idx="4">
                  <c:v>117.06365092073658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F1-4ECB-8712-6926F9A37C25}"/>
            </c:ext>
          </c:extLst>
        </c:ser>
        <c:ser>
          <c:idx val="1"/>
          <c:order val="1"/>
          <c:tx>
            <c:strRef>
              <c:f>'3. Contratti'!$B$44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Contratti'!$C$44:$G$44</c:f>
              <c:numCache>
                <c:formatCode>#,##0</c:formatCode>
                <c:ptCount val="5"/>
                <c:pt idx="0">
                  <c:v>100</c:v>
                </c:pt>
                <c:pt idx="1">
                  <c:v>98.755635098856942</c:v>
                </c:pt>
                <c:pt idx="2">
                  <c:v>91.549462238506081</c:v>
                </c:pt>
                <c:pt idx="3">
                  <c:v>65.004136626876246</c:v>
                </c:pt>
                <c:pt idx="4">
                  <c:v>76.740338021510453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F1-4ECB-8712-6926F9A37C25}"/>
            </c:ext>
          </c:extLst>
        </c:ser>
        <c:ser>
          <c:idx val="2"/>
          <c:order val="2"/>
          <c:tx>
            <c:strRef>
              <c:f>'3. Contratti'!$B$45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Contratti'!$C$45:$G$45</c:f>
              <c:numCache>
                <c:formatCode>#,##0</c:formatCode>
                <c:ptCount val="5"/>
                <c:pt idx="0">
                  <c:v>100</c:v>
                </c:pt>
                <c:pt idx="1">
                  <c:v>96.804826276393698</c:v>
                </c:pt>
                <c:pt idx="2">
                  <c:v>107.03831974081109</c:v>
                </c:pt>
                <c:pt idx="3">
                  <c:v>69.210144117975645</c:v>
                </c:pt>
                <c:pt idx="4">
                  <c:v>96.726622723718023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F1-4ECB-8712-6926F9A37C25}"/>
            </c:ext>
          </c:extLst>
        </c:ser>
        <c:ser>
          <c:idx val="3"/>
          <c:order val="3"/>
          <c:tx>
            <c:strRef>
              <c:f>'3. Contratti'!$B$46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Contratti'!$C$46:$G$46</c:f>
              <c:numCache>
                <c:formatCode>#,##0</c:formatCode>
                <c:ptCount val="5"/>
                <c:pt idx="0">
                  <c:v>100</c:v>
                </c:pt>
                <c:pt idx="1">
                  <c:v>104.88466757123473</c:v>
                </c:pt>
                <c:pt idx="2">
                  <c:v>120.3527815468114</c:v>
                </c:pt>
                <c:pt idx="3">
                  <c:v>74.536408864767083</c:v>
                </c:pt>
                <c:pt idx="4">
                  <c:v>99.728629579375848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E8-411F-B00E-B78A023B18BD}"/>
            </c:ext>
          </c:extLst>
        </c:ser>
        <c:ser>
          <c:idx val="4"/>
          <c:order val="4"/>
          <c:tx>
            <c:strRef>
              <c:f>'3. Contratti'!$B$47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Contratti'!$C$47:$G$47</c:f>
              <c:numCache>
                <c:formatCode>#,##0</c:formatCode>
                <c:ptCount val="5"/>
                <c:pt idx="0">
                  <c:v>100</c:v>
                </c:pt>
                <c:pt idx="1">
                  <c:v>122.98225529479107</c:v>
                </c:pt>
                <c:pt idx="2">
                  <c:v>102.34688036634229</c:v>
                </c:pt>
                <c:pt idx="3">
                  <c:v>96.708643388666289</c:v>
                </c:pt>
                <c:pt idx="4">
                  <c:v>117.71608471665714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E8-411F-B00E-B78A023B18BD}"/>
            </c:ext>
          </c:extLst>
        </c:ser>
        <c:ser>
          <c:idx val="5"/>
          <c:order val="5"/>
          <c:tx>
            <c:strRef>
              <c:f>'3. Contratti'!$B$48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Contratti'!$C$48:$G$48</c:f>
              <c:numCache>
                <c:formatCode>#,##0</c:formatCode>
                <c:ptCount val="5"/>
                <c:pt idx="0">
                  <c:v>100</c:v>
                </c:pt>
                <c:pt idx="1">
                  <c:v>103.8682305964562</c:v>
                </c:pt>
                <c:pt idx="2">
                  <c:v>105.54030446718244</c:v>
                </c:pt>
                <c:pt idx="3">
                  <c:v>184.45220863488893</c:v>
                </c:pt>
                <c:pt idx="4">
                  <c:v>129.62315947092588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E8-411F-B00E-B78A023B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2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Contratti'!$B$69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Contratti'!$C$69:$G$69</c:f>
              <c:numCache>
                <c:formatCode>#,##0</c:formatCode>
                <c:ptCount val="5"/>
                <c:pt idx="0">
                  <c:v>100</c:v>
                </c:pt>
                <c:pt idx="1">
                  <c:v>99.733920543169091</c:v>
                </c:pt>
                <c:pt idx="2">
                  <c:v>109.53298467749335</c:v>
                </c:pt>
                <c:pt idx="3">
                  <c:v>93.283787503440692</c:v>
                </c:pt>
                <c:pt idx="4">
                  <c:v>107.8080557849344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C8-49EE-BF62-D336309F0AA6}"/>
            </c:ext>
          </c:extLst>
        </c:ser>
        <c:ser>
          <c:idx val="1"/>
          <c:order val="1"/>
          <c:tx>
            <c:strRef>
              <c:f>'3. Contratti'!$B$70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Contratti'!$C$70:$G$70</c:f>
              <c:numCache>
                <c:formatCode>#,##0</c:formatCode>
                <c:ptCount val="5"/>
                <c:pt idx="0">
                  <c:v>100</c:v>
                </c:pt>
                <c:pt idx="1">
                  <c:v>101.62940243626161</c:v>
                </c:pt>
                <c:pt idx="2">
                  <c:v>98.468187442273845</c:v>
                </c:pt>
                <c:pt idx="3">
                  <c:v>73.237718488053943</c:v>
                </c:pt>
                <c:pt idx="4">
                  <c:v>82.418137775996385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C8-49EE-BF62-D336309F0AA6}"/>
            </c:ext>
          </c:extLst>
        </c:ser>
        <c:ser>
          <c:idx val="2"/>
          <c:order val="2"/>
          <c:tx>
            <c:strRef>
              <c:f>'3. Contratti'!$B$71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Contratti'!$C$71:$G$71</c:f>
              <c:numCache>
                <c:formatCode>#,##0</c:formatCode>
                <c:ptCount val="5"/>
                <c:pt idx="0">
                  <c:v>100</c:v>
                </c:pt>
                <c:pt idx="1">
                  <c:v>109.83397190293742</c:v>
                </c:pt>
                <c:pt idx="2">
                  <c:v>114.87867177522351</c:v>
                </c:pt>
                <c:pt idx="3">
                  <c:v>77.969348659003828</c:v>
                </c:pt>
                <c:pt idx="4">
                  <c:v>93.997445721583645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C8-49EE-BF62-D336309F0AA6}"/>
            </c:ext>
          </c:extLst>
        </c:ser>
        <c:ser>
          <c:idx val="3"/>
          <c:order val="3"/>
          <c:tx>
            <c:strRef>
              <c:f>'3. Contratti'!$B$72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Contratti'!$C$72:$G$72</c:f>
              <c:numCache>
                <c:formatCode>#,##0</c:formatCode>
                <c:ptCount val="5"/>
                <c:pt idx="0">
                  <c:v>100</c:v>
                </c:pt>
                <c:pt idx="1">
                  <c:v>112.20657276995306</c:v>
                </c:pt>
                <c:pt idx="2">
                  <c:v>128.75586854460096</c:v>
                </c:pt>
                <c:pt idx="3">
                  <c:v>98.004694835680752</c:v>
                </c:pt>
                <c:pt idx="4">
                  <c:v>121.18544600938968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2B9-453D-8A66-CF2F399741AD}"/>
            </c:ext>
          </c:extLst>
        </c:ser>
        <c:ser>
          <c:idx val="4"/>
          <c:order val="4"/>
          <c:tx>
            <c:strRef>
              <c:f>'3. Contratti'!$B$73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Contratti'!$C$73:$G$73</c:f>
              <c:numCache>
                <c:formatCode>#,##0</c:formatCode>
                <c:ptCount val="5"/>
                <c:pt idx="0">
                  <c:v>100</c:v>
                </c:pt>
                <c:pt idx="1">
                  <c:v>97.158322056833555</c:v>
                </c:pt>
                <c:pt idx="2">
                  <c:v>88.497970230040593</c:v>
                </c:pt>
                <c:pt idx="3">
                  <c:v>105.00676589986469</c:v>
                </c:pt>
                <c:pt idx="4">
                  <c:v>94.451962110960764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2B9-453D-8A66-CF2F399741AD}"/>
            </c:ext>
          </c:extLst>
        </c:ser>
        <c:ser>
          <c:idx val="5"/>
          <c:order val="5"/>
          <c:tx>
            <c:strRef>
              <c:f>'3. Contratti'!$B$74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Contratti'!$C$74:$G$74</c:f>
              <c:numCache>
                <c:formatCode>#,##0</c:formatCode>
                <c:ptCount val="5"/>
                <c:pt idx="0">
                  <c:v>100</c:v>
                </c:pt>
                <c:pt idx="1">
                  <c:v>102.07631874298542</c:v>
                </c:pt>
                <c:pt idx="2">
                  <c:v>100.33670033670035</c:v>
                </c:pt>
                <c:pt idx="3">
                  <c:v>117.48035914702581</c:v>
                </c:pt>
                <c:pt idx="4">
                  <c:v>143.06958473625139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2B9-453D-8A66-CF2F39974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Contratti'!$B$50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Contratti'!$C$50:$G$50</c:f>
              <c:numCache>
                <c:formatCode>#,##0</c:formatCode>
                <c:ptCount val="5"/>
                <c:pt idx="0">
                  <c:v>100</c:v>
                </c:pt>
                <c:pt idx="1">
                  <c:v>81.657791404443017</c:v>
                </c:pt>
                <c:pt idx="2">
                  <c:v>61.260825130439457</c:v>
                </c:pt>
                <c:pt idx="3">
                  <c:v>40.218385240169972</c:v>
                </c:pt>
                <c:pt idx="4">
                  <c:v>47.840352858910222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AB-465A-8CA7-DBC7C74D79CD}"/>
            </c:ext>
          </c:extLst>
        </c:ser>
        <c:ser>
          <c:idx val="1"/>
          <c:order val="1"/>
          <c:tx>
            <c:strRef>
              <c:f>'3. Contratti'!$B$51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Contratti'!$C$51:$G$51</c:f>
              <c:numCache>
                <c:formatCode>#,##0</c:formatCode>
                <c:ptCount val="5"/>
                <c:pt idx="0">
                  <c:v>100</c:v>
                </c:pt>
                <c:pt idx="1">
                  <c:v>287.34177215189874</c:v>
                </c:pt>
                <c:pt idx="2">
                  <c:v>879.74683544303809</c:v>
                </c:pt>
                <c:pt idx="3">
                  <c:v>298.73417721518985</c:v>
                </c:pt>
                <c:pt idx="4">
                  <c:v>326.58227848101268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AB-465A-8CA7-DBC7C74D7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Contratti'!$B$76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Contratti'!$C$76:$G$76</c:f>
              <c:numCache>
                <c:formatCode>#,##0</c:formatCode>
                <c:ptCount val="5"/>
                <c:pt idx="0">
                  <c:v>100</c:v>
                </c:pt>
                <c:pt idx="1">
                  <c:v>82.498362802881459</c:v>
                </c:pt>
                <c:pt idx="2">
                  <c:v>62.40449683475223</c:v>
                </c:pt>
                <c:pt idx="3">
                  <c:v>39.953067015935382</c:v>
                </c:pt>
                <c:pt idx="4">
                  <c:v>48.542894564505566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C5C-41B1-A350-842C0FC55392}"/>
            </c:ext>
          </c:extLst>
        </c:ser>
        <c:ser>
          <c:idx val="1"/>
          <c:order val="1"/>
          <c:tx>
            <c:strRef>
              <c:f>'3. Contratti'!$B$77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Contratti'!$C$77:$G$77</c:f>
              <c:numCache>
                <c:formatCode>#,##0</c:formatCode>
                <c:ptCount val="5"/>
                <c:pt idx="0">
                  <c:v>100</c:v>
                </c:pt>
                <c:pt idx="1">
                  <c:v>158.59375</c:v>
                </c:pt>
                <c:pt idx="2">
                  <c:v>244.53125</c:v>
                </c:pt>
                <c:pt idx="3">
                  <c:v>166.40625</c:v>
                </c:pt>
                <c:pt idx="4">
                  <c:v>228.125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C5C-41B1-A350-842C0FC5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Contratti'!$C$68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'3.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'3. Contratti'!$C$90:$C$91</c:f>
              <c:numCache>
                <c:formatCode>#,##0</c:formatCode>
                <c:ptCount val="2"/>
                <c:pt idx="0">
                  <c:v>267</c:v>
                </c:pt>
                <c:pt idx="1">
                  <c:v>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1A4-ADF3-5B0F3436FB88}"/>
            </c:ext>
          </c:extLst>
        </c:ser>
        <c:ser>
          <c:idx val="1"/>
          <c:order val="1"/>
          <c:tx>
            <c:strRef>
              <c:f>'3. Contratti'!$D$68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'3.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'3. Contratti'!$D$90:$D$91</c:f>
              <c:numCache>
                <c:formatCode>#,##0</c:formatCode>
                <c:ptCount val="2"/>
                <c:pt idx="0">
                  <c:v>64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1A4-ADF3-5B0F3436FB88}"/>
            </c:ext>
          </c:extLst>
        </c:ser>
        <c:ser>
          <c:idx val="2"/>
          <c:order val="2"/>
          <c:tx>
            <c:strRef>
              <c:f>'3. Contratti'!$E$68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'3. Contratti'!$E$90:$E$91</c:f>
              <c:numCache>
                <c:formatCode>#,##0</c:formatCode>
                <c:ptCount val="2"/>
                <c:pt idx="0">
                  <c:v>-46</c:v>
                </c:pt>
                <c:pt idx="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D-42BE-BD07-20564E94AC5F}"/>
            </c:ext>
          </c:extLst>
        </c:ser>
        <c:ser>
          <c:idx val="3"/>
          <c:order val="3"/>
          <c:tx>
            <c:strRef>
              <c:f>'3. Contratti'!$F$68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'3. Contratti'!$F$90:$F$91</c:f>
              <c:numCache>
                <c:formatCode>#,##0</c:formatCode>
                <c:ptCount val="2"/>
                <c:pt idx="0">
                  <c:v>156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D-42BE-BD07-20564E94AC5F}"/>
            </c:ext>
          </c:extLst>
        </c:ser>
        <c:ser>
          <c:idx val="4"/>
          <c:order val="4"/>
          <c:tx>
            <c:strRef>
              <c:f>'3. Contratti'!$G$68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'3. Contratti'!$G$90:$G$91</c:f>
              <c:numCache>
                <c:formatCode>#,##0</c:formatCode>
                <c:ptCount val="2"/>
                <c:pt idx="0">
                  <c:v>-1</c:v>
                </c:pt>
                <c:pt idx="1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7D-42BE-BD07-20564E94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274024"/>
        <c:axId val="592276976"/>
      </c:bar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4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</a:t>
            </a:r>
            <a:r>
              <a:rPr lang="it-IT" b="1" baseline="0">
                <a:solidFill>
                  <a:schemeClr val="tx1"/>
                </a:solidFill>
              </a:rPr>
              <a:t> AVVIAMENTI</a:t>
            </a:r>
            <a:endParaRPr lang="it-I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253966225852793"/>
          <c:y val="0.28272313593936854"/>
          <c:w val="0.34172918672958619"/>
          <c:h val="0.593981891316839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A17-4153-B415-9A3E2FA67FE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17-4153-B415-9A3E2FA67FE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A17-4153-B415-9A3E2FA67FE3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BC-455A-AAA2-FB414FCFA4B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17-4153-B415-9A3E2FA67F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BC-455A-AAA2-FB414FCFA4B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17-4153-B415-9A3E2FA67FE3}"/>
              </c:ext>
            </c:extLst>
          </c:dPt>
          <c:dLbls>
            <c:dLbl>
              <c:idx val="0"/>
              <c:layout>
                <c:manualLayout>
                  <c:x val="-9.9164804750303658E-3"/>
                  <c:y val="4.47793877836276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17-4153-B415-9A3E2FA67FE3}"/>
                </c:ext>
              </c:extLst>
            </c:dLbl>
            <c:dLbl>
              <c:idx val="1"/>
              <c:layout>
                <c:manualLayout>
                  <c:x val="1.2853432767381047E-2"/>
                  <c:y val="-2.7689822795819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17-4153-B415-9A3E2FA67FE3}"/>
                </c:ext>
              </c:extLst>
            </c:dLbl>
            <c:dLbl>
              <c:idx val="2"/>
              <c:layout>
                <c:manualLayout>
                  <c:x val="-6.5331328783723112E-3"/>
                  <c:y val="6.2026743698457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17-4153-B415-9A3E2FA67FE3}"/>
                </c:ext>
              </c:extLst>
            </c:dLbl>
            <c:dLbl>
              <c:idx val="3"/>
              <c:layout>
                <c:manualLayout>
                  <c:x val="-1.5113286657801902E-2"/>
                  <c:y val="6.0046281197098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C-455A-AAA2-FB414FCFA4BC}"/>
                </c:ext>
              </c:extLst>
            </c:dLbl>
            <c:dLbl>
              <c:idx val="4"/>
              <c:layout>
                <c:manualLayout>
                  <c:x val="8.7776184756904879E-3"/>
                  <c:y val="-1.2150833216853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17-4153-B415-9A3E2FA67FE3}"/>
                </c:ext>
              </c:extLst>
            </c:dLbl>
            <c:dLbl>
              <c:idx val="5"/>
              <c:layout>
                <c:manualLayout>
                  <c:x val="2.2904832559766129E-2"/>
                  <c:y val="-4.22556647874636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BC-455A-AAA2-FB414FCFA4BC}"/>
                </c:ext>
              </c:extLst>
            </c:dLbl>
            <c:dLbl>
              <c:idx val="6"/>
              <c:layout>
                <c:manualLayout>
                  <c:x val="3.453452031357751E-2"/>
                  <c:y val="-1.52103620183571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17-4153-B415-9A3E2FA67F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Contratti'!$B$9:$B$15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'3. Contratti'!$C$9:$C$15</c:f>
              <c:numCache>
                <c:formatCode>#,##0</c:formatCode>
                <c:ptCount val="7"/>
                <c:pt idx="0">
                  <c:v>11697</c:v>
                </c:pt>
                <c:pt idx="1">
                  <c:v>45451</c:v>
                </c:pt>
                <c:pt idx="2">
                  <c:v>8658</c:v>
                </c:pt>
                <c:pt idx="3">
                  <c:v>2205</c:v>
                </c:pt>
                <c:pt idx="4">
                  <c:v>4113</c:v>
                </c:pt>
                <c:pt idx="5">
                  <c:v>5194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7-4153-B415-9A3E2FA67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Contratti'!$C$81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'3. Contratti'!$C$82:$C$87</c:f>
              <c:numCache>
                <c:formatCode>#,##0</c:formatCode>
                <c:ptCount val="6"/>
                <c:pt idx="0">
                  <c:v>-907</c:v>
                </c:pt>
                <c:pt idx="1">
                  <c:v>1844</c:v>
                </c:pt>
                <c:pt idx="2">
                  <c:v>7385</c:v>
                </c:pt>
                <c:pt idx="3">
                  <c:v>507</c:v>
                </c:pt>
                <c:pt idx="4">
                  <c:v>2755</c:v>
                </c:pt>
                <c:pt idx="5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B-4992-92D6-9A195196184F}"/>
            </c:ext>
          </c:extLst>
        </c:ser>
        <c:ser>
          <c:idx val="1"/>
          <c:order val="1"/>
          <c:tx>
            <c:strRef>
              <c:f>'3. Contratti'!$D$81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'3. Contratti'!$D$82:$D$87</c:f>
              <c:numCache>
                <c:formatCode>#,##0</c:formatCode>
                <c:ptCount val="6"/>
                <c:pt idx="0">
                  <c:v>-713</c:v>
                </c:pt>
                <c:pt idx="1">
                  <c:v>172</c:v>
                </c:pt>
                <c:pt idx="2">
                  <c:v>6945</c:v>
                </c:pt>
                <c:pt idx="3">
                  <c:v>407</c:v>
                </c:pt>
                <c:pt idx="4">
                  <c:v>3579</c:v>
                </c:pt>
                <c:pt idx="5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B-4992-92D6-9A195196184F}"/>
            </c:ext>
          </c:extLst>
        </c:ser>
        <c:ser>
          <c:idx val="2"/>
          <c:order val="2"/>
          <c:tx>
            <c:strRef>
              <c:f>'3. Contratti'!$E$81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'3. Contratti'!$E$82:$E$87</c:f>
              <c:numCache>
                <c:formatCode>#,##0</c:formatCode>
                <c:ptCount val="6"/>
                <c:pt idx="0">
                  <c:v>1514</c:v>
                </c:pt>
                <c:pt idx="1">
                  <c:v>-2282</c:v>
                </c:pt>
                <c:pt idx="2">
                  <c:v>7782</c:v>
                </c:pt>
                <c:pt idx="3">
                  <c:v>467</c:v>
                </c:pt>
                <c:pt idx="4">
                  <c:v>2922</c:v>
                </c:pt>
                <c:pt idx="5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B-4992-92D6-9A195196184F}"/>
            </c:ext>
          </c:extLst>
        </c:ser>
        <c:ser>
          <c:idx val="3"/>
          <c:order val="3"/>
          <c:tx>
            <c:strRef>
              <c:f>'3. Contratti'!$F$81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'3. Contratti'!$F$82:$F$87</c:f>
              <c:numCache>
                <c:formatCode>#,##0</c:formatCode>
                <c:ptCount val="6"/>
                <c:pt idx="0">
                  <c:v>-551</c:v>
                </c:pt>
                <c:pt idx="1">
                  <c:v>-3526</c:v>
                </c:pt>
                <c:pt idx="2">
                  <c:v>4974</c:v>
                </c:pt>
                <c:pt idx="3">
                  <c:v>-22</c:v>
                </c:pt>
                <c:pt idx="4">
                  <c:v>2603</c:v>
                </c:pt>
                <c:pt idx="5">
                  <c:v>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B-4992-92D6-9A195196184F}"/>
            </c:ext>
          </c:extLst>
        </c:ser>
        <c:ser>
          <c:idx val="4"/>
          <c:order val="4"/>
          <c:tx>
            <c:strRef>
              <c:f>'3. Contratti'!$G$81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'3. Contratti'!$G$82:$G$87</c:f>
              <c:numCache>
                <c:formatCode>#,##0</c:formatCode>
                <c:ptCount val="6"/>
                <c:pt idx="0">
                  <c:v>-53</c:v>
                </c:pt>
                <c:pt idx="1">
                  <c:v>-1843</c:v>
                </c:pt>
                <c:pt idx="2">
                  <c:v>7186</c:v>
                </c:pt>
                <c:pt idx="3">
                  <c:v>140</c:v>
                </c:pt>
                <c:pt idx="4">
                  <c:v>3415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B-4992-92D6-9A195196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333432"/>
        <c:axId val="598271112"/>
      </c:barChart>
      <c:catAx>
        <c:axId val="59833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8271112"/>
        <c:crosses val="autoZero"/>
        <c:auto val="1"/>
        <c:lblAlgn val="ctr"/>
        <c:lblOffset val="100"/>
        <c:noMultiLvlLbl val="0"/>
      </c:catAx>
      <c:valAx>
        <c:axId val="598271112"/>
        <c:scaling>
          <c:orientation val="minMax"/>
          <c:max val="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833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Classe età'!$B$34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età'!$C$34:$G$34</c:f>
              <c:numCache>
                <c:formatCode>#,##0</c:formatCode>
                <c:ptCount val="5"/>
                <c:pt idx="0">
                  <c:v>100</c:v>
                </c:pt>
                <c:pt idx="1">
                  <c:v>98.499051124273961</c:v>
                </c:pt>
                <c:pt idx="2">
                  <c:v>99.827477140721143</c:v>
                </c:pt>
                <c:pt idx="3">
                  <c:v>68.957386853758123</c:v>
                </c:pt>
                <c:pt idx="4">
                  <c:v>85.464949105756517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342-462A-9A65-4E5B8ABBD93E}"/>
            </c:ext>
          </c:extLst>
        </c:ser>
        <c:ser>
          <c:idx val="1"/>
          <c:order val="1"/>
          <c:tx>
            <c:strRef>
              <c:f>'3. Classe età'!$B$35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età'!$C$35:$G$35</c:f>
              <c:numCache>
                <c:formatCode>#,##0</c:formatCode>
                <c:ptCount val="5"/>
                <c:pt idx="0">
                  <c:v>100</c:v>
                </c:pt>
                <c:pt idx="1">
                  <c:v>101.10009610034901</c:v>
                </c:pt>
                <c:pt idx="2">
                  <c:v>97.850386930352542</c:v>
                </c:pt>
                <c:pt idx="3">
                  <c:v>77.176167113448997</c:v>
                </c:pt>
                <c:pt idx="4">
                  <c:v>85.726569217540842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42-462A-9A65-4E5B8ABBD93E}"/>
            </c:ext>
          </c:extLst>
        </c:ser>
        <c:ser>
          <c:idx val="2"/>
          <c:order val="2"/>
          <c:tx>
            <c:strRef>
              <c:f>'3. Classe età'!$B$36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età'!$C$36:$G$36</c:f>
              <c:numCache>
                <c:formatCode>#,##0</c:formatCode>
                <c:ptCount val="5"/>
                <c:pt idx="0">
                  <c:v>100</c:v>
                </c:pt>
                <c:pt idx="1">
                  <c:v>99.627933600457936</c:v>
                </c:pt>
                <c:pt idx="2">
                  <c:v>102.43989696622782</c:v>
                </c:pt>
                <c:pt idx="3">
                  <c:v>87.113623354321689</c:v>
                </c:pt>
                <c:pt idx="4">
                  <c:v>96.966227819118487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42-462A-9A65-4E5B8ABBD93E}"/>
            </c:ext>
          </c:extLst>
        </c:ser>
        <c:ser>
          <c:idx val="3"/>
          <c:order val="3"/>
          <c:tx>
            <c:strRef>
              <c:f>'3. Classe età'!$B$37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età'!$C$37:$G$37</c:f>
              <c:numCache>
                <c:formatCode>#,##0</c:formatCode>
                <c:ptCount val="5"/>
                <c:pt idx="0">
                  <c:v>100</c:v>
                </c:pt>
                <c:pt idx="1">
                  <c:v>110.10638297872339</c:v>
                </c:pt>
                <c:pt idx="2">
                  <c:v>115.95744680851064</c:v>
                </c:pt>
                <c:pt idx="3">
                  <c:v>104.25531914893618</c:v>
                </c:pt>
                <c:pt idx="4">
                  <c:v>129.78723404255319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342-462A-9A65-4E5B8ABB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Classe età'!$B$52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età'!$C$52:$G$52</c:f>
              <c:numCache>
                <c:formatCode>#,##0</c:formatCode>
                <c:ptCount val="5"/>
                <c:pt idx="0">
                  <c:v>100</c:v>
                </c:pt>
                <c:pt idx="1">
                  <c:v>100.69573108481113</c:v>
                </c:pt>
                <c:pt idx="2">
                  <c:v>100.91125647521457</c:v>
                </c:pt>
                <c:pt idx="3">
                  <c:v>70.832230498733324</c:v>
                </c:pt>
                <c:pt idx="4">
                  <c:v>83.094490868529519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00C-4962-BB91-8F7C34D55ED3}"/>
            </c:ext>
          </c:extLst>
        </c:ser>
        <c:ser>
          <c:idx val="1"/>
          <c:order val="1"/>
          <c:tx>
            <c:strRef>
              <c:f>'3. Classe età'!$B$53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età'!$C$53:$G$53</c:f>
              <c:numCache>
                <c:formatCode>#,##0</c:formatCode>
                <c:ptCount val="5"/>
                <c:pt idx="0">
                  <c:v>100</c:v>
                </c:pt>
                <c:pt idx="1">
                  <c:v>101.71349269287413</c:v>
                </c:pt>
                <c:pt idx="2">
                  <c:v>98.558400362524083</c:v>
                </c:pt>
                <c:pt idx="3">
                  <c:v>77.733091650617425</c:v>
                </c:pt>
                <c:pt idx="4">
                  <c:v>87.238019712246512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00C-4962-BB91-8F7C34D55ED3}"/>
            </c:ext>
          </c:extLst>
        </c:ser>
        <c:ser>
          <c:idx val="2"/>
          <c:order val="2"/>
          <c:tx>
            <c:strRef>
              <c:f>'3. Classe età'!$B$54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età'!$C$54:$G$54</c:f>
              <c:numCache>
                <c:formatCode>#,##0</c:formatCode>
                <c:ptCount val="5"/>
                <c:pt idx="0">
                  <c:v>100</c:v>
                </c:pt>
                <c:pt idx="1">
                  <c:v>102.15451122577046</c:v>
                </c:pt>
                <c:pt idx="2">
                  <c:v>105.48040719564915</c:v>
                </c:pt>
                <c:pt idx="3">
                  <c:v>95.586389624877981</c:v>
                </c:pt>
                <c:pt idx="4">
                  <c:v>107.43271510249616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00C-4962-BB91-8F7C34D55ED3}"/>
            </c:ext>
          </c:extLst>
        </c:ser>
        <c:ser>
          <c:idx val="3"/>
          <c:order val="3"/>
          <c:tx>
            <c:strRef>
              <c:f>'3. Classe età'!$B$55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Classe età'!$C$55:$G$55</c:f>
              <c:numCache>
                <c:formatCode>#,##0</c:formatCode>
                <c:ptCount val="5"/>
                <c:pt idx="0">
                  <c:v>100</c:v>
                </c:pt>
                <c:pt idx="1">
                  <c:v>100.56497175141243</c:v>
                </c:pt>
                <c:pt idx="2">
                  <c:v>112.99435028248588</c:v>
                </c:pt>
                <c:pt idx="3">
                  <c:v>126.55367231638419</c:v>
                </c:pt>
                <c:pt idx="4">
                  <c:v>141.24293785310735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C-4962-BB91-8F7C34D5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7594878867226522"/>
          <c:y val="0.31169692330125404"/>
          <c:w val="0.28688218944627636"/>
          <c:h val="0.582231335666375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F6-44BC-AA13-40DCEFB8FF2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03-4EC6-85C4-319EB573BA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0F6-44BC-AA13-40DCEFB8FF2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03-4EC6-85C4-319EB573BA50}"/>
              </c:ext>
            </c:extLst>
          </c:dPt>
          <c:dLbls>
            <c:dLbl>
              <c:idx val="0"/>
              <c:layout>
                <c:manualLayout>
                  <c:x val="2.9011944975016808E-2"/>
                  <c:y val="6.2485783027121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F6-44BC-AA13-40DCEFB8FF2A}"/>
                </c:ext>
              </c:extLst>
            </c:dLbl>
            <c:dLbl>
              <c:idx val="1"/>
              <c:layout>
                <c:manualLayout>
                  <c:x val="-3.6470504342990449E-2"/>
                  <c:y val="-6.7886774569845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3-4EC6-85C4-319EB573BA50}"/>
                </c:ext>
              </c:extLst>
            </c:dLbl>
            <c:dLbl>
              <c:idx val="2"/>
              <c:layout>
                <c:manualLayout>
                  <c:x val="-1.419487362237272E-2"/>
                  <c:y val="1.1070282881306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F6-44BC-AA13-40DCEFB8FF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Classe età'!$B$9:$B$12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età'!$C$9:$C$12</c:f>
              <c:numCache>
                <c:formatCode>#,##0</c:formatCode>
                <c:ptCount val="4"/>
                <c:pt idx="0">
                  <c:v>29723</c:v>
                </c:pt>
                <c:pt idx="1">
                  <c:v>33898</c:v>
                </c:pt>
                <c:pt idx="2">
                  <c:v>13552</c:v>
                </c:pt>
                <c:pt idx="3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6-44BC-AA13-40DCEFB8F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Settori'!$V$10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0-4C8E-A9FE-BE6DCD75D54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E0-4C8E-A9FE-BE6DCD75D54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E0-4C8E-A9FE-BE6DCD75D5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E0-4C8E-A9FE-BE6DCD75D542}"/>
              </c:ext>
            </c:extLst>
          </c:dPt>
          <c:dLbls>
            <c:dLbl>
              <c:idx val="0"/>
              <c:layout>
                <c:manualLayout>
                  <c:x val="-1.5254816552186296E-2"/>
                  <c:y val="-8.32349081364829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0-4C8E-A9FE-BE6DCD75D542}"/>
                </c:ext>
              </c:extLst>
            </c:dLbl>
            <c:dLbl>
              <c:idx val="1"/>
              <c:layout>
                <c:manualLayout>
                  <c:x val="1.2072373931981906E-2"/>
                  <c:y val="6.58582234182752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0-4C8E-A9FE-BE6DCD75D542}"/>
                </c:ext>
              </c:extLst>
            </c:dLbl>
            <c:dLbl>
              <c:idx val="2"/>
              <c:layout>
                <c:manualLayout>
                  <c:x val="-2.3150723180878985E-3"/>
                  <c:y val="1.7009924540682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0-4C8E-A9FE-BE6DCD75D542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0-4C8E-A9FE-BE6DCD75D5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Settori'!$W$9:$Z$9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'1. Settori'!$W$10:$Z$10</c:f>
              <c:numCache>
                <c:formatCode>#,##0</c:formatCode>
                <c:ptCount val="4"/>
                <c:pt idx="0">
                  <c:v>18686</c:v>
                </c:pt>
                <c:pt idx="1">
                  <c:v>6016</c:v>
                </c:pt>
                <c:pt idx="2">
                  <c:v>26778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0-4C8E-A9FE-BE6DCD75D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Classe età'!$C$60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età'!$C$61:$C$64</c:f>
              <c:numCache>
                <c:formatCode>#,##0</c:formatCode>
                <c:ptCount val="4"/>
                <c:pt idx="0">
                  <c:v>8331</c:v>
                </c:pt>
                <c:pt idx="1">
                  <c:v>4234</c:v>
                </c:pt>
                <c:pt idx="2">
                  <c:v>-366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B-42CF-B1F2-2C190F8926EB}"/>
            </c:ext>
          </c:extLst>
        </c:ser>
        <c:ser>
          <c:idx val="1"/>
          <c:order val="1"/>
          <c:tx>
            <c:strRef>
              <c:f>'3. Classe età'!$D$60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età'!$D$61:$D$64</c:f>
              <c:numCache>
                <c:formatCode>#,##0</c:formatCode>
                <c:ptCount val="4"/>
                <c:pt idx="0">
                  <c:v>7625</c:v>
                </c:pt>
                <c:pt idx="1">
                  <c:v>4064</c:v>
                </c:pt>
                <c:pt idx="2">
                  <c:v>-727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B-42CF-B1F2-2C190F8926EB}"/>
            </c:ext>
          </c:extLst>
        </c:ser>
        <c:ser>
          <c:idx val="2"/>
          <c:order val="2"/>
          <c:tx>
            <c:strRef>
              <c:f>'3. Classe età'!$E$60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età'!$E$61:$E$64</c:f>
              <c:numCache>
                <c:formatCode>#,##0</c:formatCode>
                <c:ptCount val="4"/>
                <c:pt idx="0">
                  <c:v>8030</c:v>
                </c:pt>
                <c:pt idx="1">
                  <c:v>3893</c:v>
                </c:pt>
                <c:pt idx="2">
                  <c:v>-811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B-42CF-B1F2-2C190F8926EB}"/>
            </c:ext>
          </c:extLst>
        </c:ser>
        <c:ser>
          <c:idx val="3"/>
          <c:order val="3"/>
          <c:tx>
            <c:strRef>
              <c:f>'3. Classe età'!$F$60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età'!$F$61:$F$64</c:f>
              <c:numCache>
                <c:formatCode>#,##0</c:formatCode>
                <c:ptCount val="4"/>
                <c:pt idx="0">
                  <c:v>5249</c:v>
                </c:pt>
                <c:pt idx="1">
                  <c:v>3071</c:v>
                </c:pt>
                <c:pt idx="2">
                  <c:v>-1534</c:v>
                </c:pt>
                <c:pt idx="3">
                  <c:v>-28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B-42CF-B1F2-2C190F8926EB}"/>
            </c:ext>
          </c:extLst>
        </c:ser>
        <c:ser>
          <c:idx val="4"/>
          <c:order val="4"/>
          <c:tx>
            <c:strRef>
              <c:f>'3. Classe età'!$G$60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'3. Classe età'!$G$61:$G$64</c:f>
              <c:numCache>
                <c:formatCode>#,##0</c:formatCode>
                <c:ptCount val="4"/>
                <c:pt idx="0">
                  <c:v>7747</c:v>
                </c:pt>
                <c:pt idx="1">
                  <c:v>3096</c:v>
                </c:pt>
                <c:pt idx="2">
                  <c:v>-1856</c:v>
                </c:pt>
                <c:pt idx="3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B-42CF-B1F2-2C190F892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919480"/>
        <c:axId val="597920136"/>
      </c:barChart>
      <c:catAx>
        <c:axId val="59791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7920136"/>
        <c:crosses val="autoZero"/>
        <c:auto val="1"/>
        <c:lblAlgn val="ctr"/>
        <c:lblOffset val="100"/>
        <c:noMultiLvlLbl val="0"/>
      </c:catAx>
      <c:valAx>
        <c:axId val="59792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791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Genere'!$B$31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Genere'!$C$31:$G$31</c:f>
              <c:numCache>
                <c:formatCode>#,##0</c:formatCode>
                <c:ptCount val="5"/>
                <c:pt idx="0">
                  <c:v>100</c:v>
                </c:pt>
                <c:pt idx="1">
                  <c:v>99.323595990083007</c:v>
                </c:pt>
                <c:pt idx="2">
                  <c:v>99.59577449606553</c:v>
                </c:pt>
                <c:pt idx="3">
                  <c:v>74.981136143149726</c:v>
                </c:pt>
                <c:pt idx="4">
                  <c:v>85.835938342136458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D0-4014-B636-84CAD320B415}"/>
            </c:ext>
          </c:extLst>
        </c:ser>
        <c:ser>
          <c:idx val="1"/>
          <c:order val="1"/>
          <c:tx>
            <c:strRef>
              <c:f>'3. Genere'!$B$32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Genere'!$C$32:$G$32</c:f>
              <c:numCache>
                <c:formatCode>#,##0</c:formatCode>
                <c:ptCount val="5"/>
                <c:pt idx="0">
                  <c:v>100</c:v>
                </c:pt>
                <c:pt idx="1">
                  <c:v>100.26275326495259</c:v>
                </c:pt>
                <c:pt idx="2">
                  <c:v>99.244827653321394</c:v>
                </c:pt>
                <c:pt idx="3">
                  <c:v>76.009653749586406</c:v>
                </c:pt>
                <c:pt idx="4">
                  <c:v>88.736643375698236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7D0-4014-B636-84CAD320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Genere'!$B$46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Genere'!$C$46:$G$46</c:f>
              <c:numCache>
                <c:formatCode>#,##0</c:formatCode>
                <c:ptCount val="5"/>
                <c:pt idx="0">
                  <c:v>100</c:v>
                </c:pt>
                <c:pt idx="1">
                  <c:v>101.85214550759569</c:v>
                </c:pt>
                <c:pt idx="2">
                  <c:v>102.98753607560813</c:v>
                </c:pt>
                <c:pt idx="3">
                  <c:v>78.012115061368178</c:v>
                </c:pt>
                <c:pt idx="4">
                  <c:v>88.998128825600205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DC-4775-83CE-FEADD0500A56}"/>
            </c:ext>
          </c:extLst>
        </c:ser>
        <c:ser>
          <c:idx val="1"/>
          <c:order val="1"/>
          <c:tx>
            <c:strRef>
              <c:f>'3. Genere'!$B$47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Genere'!$C$47:$G$47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101.15993205792955</c:v>
                </c:pt>
                <c:pt idx="2">
                  <c:v>99.103790452351149</c:v>
                </c:pt>
                <c:pt idx="3">
                  <c:v>79.38047559449312</c:v>
                </c:pt>
                <c:pt idx="4">
                  <c:v>90.26014661183622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DC-4775-83CE-FEADD0500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B0-4A45-9FCC-4229A9D33B1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0-4A45-9FCC-4229A9D33B1D}"/>
              </c:ext>
            </c:extLst>
          </c:dPt>
          <c:dLbls>
            <c:dLbl>
              <c:idx val="0"/>
              <c:layout>
                <c:manualLayout>
                  <c:x val="4.5179709679147251E-2"/>
                  <c:y val="-0.150138524351122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0-4A45-9FCC-4229A9D33B1D}"/>
                </c:ext>
              </c:extLst>
            </c:dLbl>
            <c:dLbl>
              <c:idx val="1"/>
              <c:layout>
                <c:manualLayout>
                  <c:x val="-3.0145517524595138E-2"/>
                  <c:y val="7.4606663750364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0-4A45-9FCC-4229A9D33B1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Genere'!$B$9:$B$10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Genere'!$C$9:$C$10</c:f>
              <c:numCache>
                <c:formatCode>#,##0</c:formatCode>
                <c:ptCount val="2"/>
                <c:pt idx="0">
                  <c:v>31852</c:v>
                </c:pt>
                <c:pt idx="1">
                  <c:v>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0-4A45-9FCC-4229A9D33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Genere'!$C$54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Genere'!$C$55:$C$56</c:f>
              <c:numCache>
                <c:formatCode>#,##0</c:formatCode>
                <c:ptCount val="2"/>
                <c:pt idx="0">
                  <c:v>5577</c:v>
                </c:pt>
                <c:pt idx="1">
                  <c:v>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D-4D52-A3BD-B420CCC3B078}"/>
            </c:ext>
          </c:extLst>
        </c:ser>
        <c:ser>
          <c:idx val="1"/>
          <c:order val="1"/>
          <c:tx>
            <c:strRef>
              <c:f>'3. Genere'!$D$54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Genere'!$D$55:$D$56</c:f>
              <c:numCache>
                <c:formatCode>#,##0</c:formatCode>
                <c:ptCount val="2"/>
                <c:pt idx="0">
                  <c:v>4742</c:v>
                </c:pt>
                <c:pt idx="1">
                  <c:v>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D-4D52-A3BD-B420CCC3B078}"/>
            </c:ext>
          </c:extLst>
        </c:ser>
        <c:ser>
          <c:idx val="2"/>
          <c:order val="2"/>
          <c:tx>
            <c:strRef>
              <c:f>'3. Genere'!$E$54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Genere'!$E$55:$E$56</c:f>
              <c:numCache>
                <c:formatCode>#,##0</c:formatCode>
                <c:ptCount val="2"/>
                <c:pt idx="0">
                  <c:v>4485</c:v>
                </c:pt>
                <c:pt idx="1">
                  <c:v>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FD-4D52-A3BD-B420CCC3B078}"/>
            </c:ext>
          </c:extLst>
        </c:ser>
        <c:ser>
          <c:idx val="3"/>
          <c:order val="3"/>
          <c:tx>
            <c:strRef>
              <c:f>'3. Genere'!$F$54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Genere'!$F$55:$F$56</c:f>
              <c:numCache>
                <c:formatCode>#,##0</c:formatCode>
                <c:ptCount val="2"/>
                <c:pt idx="0">
                  <c:v>3226</c:v>
                </c:pt>
                <c:pt idx="1">
                  <c:v>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D-4D52-A3BD-B420CCC3B078}"/>
            </c:ext>
          </c:extLst>
        </c:ser>
        <c:ser>
          <c:idx val="4"/>
          <c:order val="4"/>
          <c:tx>
            <c:strRef>
              <c:f>'3. Genere'!$G$54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'3. Genere'!$G$55:$G$56</c:f>
              <c:numCache>
                <c:formatCode>#,##0</c:formatCode>
                <c:ptCount val="2"/>
                <c:pt idx="0">
                  <c:v>3790</c:v>
                </c:pt>
                <c:pt idx="1">
                  <c:v>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D-4D52-A3BD-B420CCC3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536368"/>
        <c:axId val="594536696"/>
      </c:barChart>
      <c:catAx>
        <c:axId val="59453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4536696"/>
        <c:crosses val="autoZero"/>
        <c:auto val="1"/>
        <c:lblAlgn val="ctr"/>
        <c:lblOffset val="100"/>
        <c:noMultiLvlLbl val="0"/>
      </c:catAx>
      <c:valAx>
        <c:axId val="59453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453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Nazionalità'!$B$32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Nazionalità'!$C$31:$G$31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Nazionalità'!$C$32:$G$32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2D8-44C4-A923-6186AD2B2B14}"/>
            </c:ext>
          </c:extLst>
        </c:ser>
        <c:ser>
          <c:idx val="1"/>
          <c:order val="1"/>
          <c:tx>
            <c:strRef>
              <c:f>'3. Nazionalità'!$B$33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Nazionalità'!$C$31:$G$31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Nazionalità'!$C$33:$G$33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2D8-44C4-A923-6186AD2B2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Nazionalità'!$B$48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Nazionalità'!$C$48:$G$48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07-4CCF-86FB-AB0E3E67A819}"/>
            </c:ext>
          </c:extLst>
        </c:ser>
        <c:ser>
          <c:idx val="1"/>
          <c:order val="1"/>
          <c:tx>
            <c:strRef>
              <c:f>'3. Nazionalità'!$B$49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Nazionalità'!$C$49:$G$49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07-4CCF-86FB-AB0E3E67A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CUMULATO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Nazionalità'!$B$74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Nazionalità'!$C$74:$G$74</c:f>
              <c:numCache>
                <c:formatCode>#,##0.00</c:formatCode>
                <c:ptCount val="5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B8-44BC-8C97-E19E77214646}"/>
            </c:ext>
          </c:extLst>
        </c:ser>
        <c:ser>
          <c:idx val="1"/>
          <c:order val="1"/>
          <c:tx>
            <c:strRef>
              <c:f>'3. Nazionalità'!$B$75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Nazionalità'!$C$75:$G$75</c:f>
              <c:numCache>
                <c:formatCode>#,##0.00</c:formatCode>
                <c:ptCount val="5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B8-44BC-8C97-E19E77214646}"/>
            </c:ext>
          </c:extLst>
        </c:ser>
        <c:ser>
          <c:idx val="2"/>
          <c:order val="2"/>
          <c:tx>
            <c:strRef>
              <c:f>'3. Nazionalità'!$B$80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Nazionalità'!$C$80:$G$80</c:f>
              <c:numCache>
                <c:formatCode>#,##0.00</c:formatCode>
                <c:ptCount val="5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3B8-44BC-8C97-E19E77214646}"/>
            </c:ext>
          </c:extLst>
        </c:ser>
        <c:ser>
          <c:idx val="3"/>
          <c:order val="3"/>
          <c:tx>
            <c:strRef>
              <c:f>'3. Nazionalità'!$B$81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Nazionalità'!$C$47:$G$47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Nazionalità'!$C$81:$G$81</c:f>
              <c:numCache>
                <c:formatCode>#,##0.00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B8-44BC-8C97-E19E7721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F84-46E7-88C6-33BF463071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4-46E7-88C6-33BF463071D6}"/>
              </c:ext>
            </c:extLst>
          </c:dPt>
          <c:dLbls>
            <c:dLbl>
              <c:idx val="0"/>
              <c:layout>
                <c:manualLayout>
                  <c:x val="4.7388675391685335E-2"/>
                  <c:y val="-0.145508894721493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4-46E7-88C6-33BF463071D6}"/>
                </c:ext>
              </c:extLst>
            </c:dLbl>
            <c:dLbl>
              <c:idx val="1"/>
              <c:layout>
                <c:manualLayout>
                  <c:x val="-4.0660288624331513E-2"/>
                  <c:y val="0.1000696267133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4-46E7-88C6-33BF46307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Nazionalità'!$B$9:$B$10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'3. Nazionalità'!$C$9:$C$10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4-46E7-88C6-33BF4630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Delegazioni'!$B$36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Delegazioni'!$C$36:$G$36</c:f>
              <c:numCache>
                <c:formatCode>#,##0</c:formatCode>
                <c:ptCount val="5"/>
                <c:pt idx="0">
                  <c:v>100</c:v>
                </c:pt>
                <c:pt idx="1">
                  <c:v>100.5804462180301</c:v>
                </c:pt>
                <c:pt idx="2">
                  <c:v>105.26029385089788</c:v>
                </c:pt>
                <c:pt idx="3">
                  <c:v>92.091420279339744</c:v>
                </c:pt>
                <c:pt idx="4">
                  <c:v>106.45746417558497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5E-40D3-B1AA-634C78FB34EE}"/>
            </c:ext>
          </c:extLst>
        </c:ser>
        <c:ser>
          <c:idx val="1"/>
          <c:order val="1"/>
          <c:tx>
            <c:strRef>
              <c:f>'3. Delegazioni'!$B$37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Delegazioni'!$C$37:$G$37</c:f>
              <c:numCache>
                <c:formatCode>#,##0</c:formatCode>
                <c:ptCount val="5"/>
                <c:pt idx="0">
                  <c:v>100</c:v>
                </c:pt>
                <c:pt idx="1">
                  <c:v>96.255380747400096</c:v>
                </c:pt>
                <c:pt idx="2">
                  <c:v>92.160298655289324</c:v>
                </c:pt>
                <c:pt idx="3">
                  <c:v>74.919050702830376</c:v>
                </c:pt>
                <c:pt idx="4">
                  <c:v>89.105176945640167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5E-40D3-B1AA-634C78FB34EE}"/>
            </c:ext>
          </c:extLst>
        </c:ser>
        <c:ser>
          <c:idx val="2"/>
          <c:order val="2"/>
          <c:tx>
            <c:strRef>
              <c:f>'3. Delegazioni'!$B$38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Delegazioni'!$C$38:$G$38</c:f>
              <c:numCache>
                <c:formatCode>#,##0</c:formatCode>
                <c:ptCount val="5"/>
                <c:pt idx="0">
                  <c:v>100</c:v>
                </c:pt>
                <c:pt idx="1">
                  <c:v>92.391512139170331</c:v>
                </c:pt>
                <c:pt idx="2">
                  <c:v>91.168036704263045</c:v>
                </c:pt>
                <c:pt idx="3">
                  <c:v>77.231886828522263</c:v>
                </c:pt>
                <c:pt idx="4">
                  <c:v>89.256356337220424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F5E-40D3-B1AA-634C78FB34EE}"/>
            </c:ext>
          </c:extLst>
        </c:ser>
        <c:ser>
          <c:idx val="3"/>
          <c:order val="3"/>
          <c:tx>
            <c:strRef>
              <c:f>'3. Delegazioni'!$B$39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Delegazioni'!$C$39:$G$39</c:f>
              <c:numCache>
                <c:formatCode>#,##0</c:formatCode>
                <c:ptCount val="5"/>
                <c:pt idx="0">
                  <c:v>100</c:v>
                </c:pt>
                <c:pt idx="1">
                  <c:v>98.527554224259262</c:v>
                </c:pt>
                <c:pt idx="2">
                  <c:v>101.48688151864016</c:v>
                </c:pt>
                <c:pt idx="3">
                  <c:v>57.584178425782241</c:v>
                </c:pt>
                <c:pt idx="4">
                  <c:v>65.404742141542457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F5E-40D3-B1AA-634C78FB34EE}"/>
            </c:ext>
          </c:extLst>
        </c:ser>
        <c:ser>
          <c:idx val="4"/>
          <c:order val="4"/>
          <c:tx>
            <c:strRef>
              <c:f>'3. Delegazioni'!$B$40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Delegazioni'!$C$40:$G$40</c:f>
              <c:numCache>
                <c:formatCode>#,##0</c:formatCode>
                <c:ptCount val="5"/>
                <c:pt idx="0">
                  <c:v>100</c:v>
                </c:pt>
                <c:pt idx="1">
                  <c:v>102.21079691516709</c:v>
                </c:pt>
                <c:pt idx="2">
                  <c:v>103.98457583547558</c:v>
                </c:pt>
                <c:pt idx="3">
                  <c:v>88.650385604113112</c:v>
                </c:pt>
                <c:pt idx="4">
                  <c:v>103.12339331619538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F5E-40D3-B1AA-634C78FB34EE}"/>
            </c:ext>
          </c:extLst>
        </c:ser>
        <c:ser>
          <c:idx val="5"/>
          <c:order val="5"/>
          <c:tx>
            <c:strRef>
              <c:f>'3. Delegazioni'!$B$41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Delegazioni'!$C$41:$G$41</c:f>
              <c:numCache>
                <c:formatCode>#,##0</c:formatCode>
                <c:ptCount val="5"/>
                <c:pt idx="0">
                  <c:v>100</c:v>
                </c:pt>
                <c:pt idx="1">
                  <c:v>115.77283229964732</c:v>
                </c:pt>
                <c:pt idx="2">
                  <c:v>108.02626778547975</c:v>
                </c:pt>
                <c:pt idx="3">
                  <c:v>101.45932141554177</c:v>
                </c:pt>
                <c:pt idx="4">
                  <c:v>113.65681624711176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F5E-40D3-B1AA-634C78FB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Settori'!$B$36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Settori'!$C$36:$G$36</c:f>
              <c:numCache>
                <c:formatCode>#,##0</c:formatCode>
                <c:ptCount val="5"/>
                <c:pt idx="0">
                  <c:v>100</c:v>
                </c:pt>
                <c:pt idx="1">
                  <c:v>99.614215391262746</c:v>
                </c:pt>
                <c:pt idx="2">
                  <c:v>98.302161936947357</c:v>
                </c:pt>
                <c:pt idx="3">
                  <c:v>97.042189404811509</c:v>
                </c:pt>
                <c:pt idx="4">
                  <c:v>96.813419131830315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D-480C-A162-BF306E4FD70E}"/>
            </c:ext>
          </c:extLst>
        </c:ser>
        <c:ser>
          <c:idx val="1"/>
          <c:order val="1"/>
          <c:tx>
            <c:strRef>
              <c:f>'1. Settori'!$B$37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Settori'!$C$37:$G$37</c:f>
              <c:numCache>
                <c:formatCode>#,##0</c:formatCode>
                <c:ptCount val="5"/>
                <c:pt idx="0">
                  <c:v>100</c:v>
                </c:pt>
                <c:pt idx="1">
                  <c:v>101.69871149587276</c:v>
                </c:pt>
                <c:pt idx="2">
                  <c:v>103.25397624320516</c:v>
                </c:pt>
                <c:pt idx="3">
                  <c:v>103.53080330179183</c:v>
                </c:pt>
                <c:pt idx="4">
                  <c:v>105.07977652506544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D-480C-A162-BF306E4FD70E}"/>
            </c:ext>
          </c:extLst>
        </c:ser>
        <c:ser>
          <c:idx val="2"/>
          <c:order val="2"/>
          <c:tx>
            <c:strRef>
              <c:f>'1. Settori'!$B$38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Settori'!$C$35:$G$35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Settori'!$C$38:$G$38</c:f>
              <c:numCache>
                <c:formatCode>#,##0</c:formatCode>
                <c:ptCount val="5"/>
                <c:pt idx="0">
                  <c:v>100</c:v>
                </c:pt>
                <c:pt idx="1">
                  <c:v>101.7197615881325</c:v>
                </c:pt>
                <c:pt idx="2">
                  <c:v>103.69758623513101</c:v>
                </c:pt>
                <c:pt idx="3">
                  <c:v>104.88795150447375</c:v>
                </c:pt>
                <c:pt idx="4">
                  <c:v>107.46067644144031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D-480C-A162-BF306E4F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Delegazioni'!$B$58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Delegazioni'!$C$58:$G$58</c:f>
              <c:numCache>
                <c:formatCode>#,##0</c:formatCode>
                <c:ptCount val="5"/>
                <c:pt idx="0">
                  <c:v>100</c:v>
                </c:pt>
                <c:pt idx="1">
                  <c:v>102.22171843119474</c:v>
                </c:pt>
                <c:pt idx="2">
                  <c:v>112.35547494899116</c:v>
                </c:pt>
                <c:pt idx="3">
                  <c:v>99.025164361822718</c:v>
                </c:pt>
                <c:pt idx="4">
                  <c:v>110.33779188392654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F8-48CE-8856-7820A1ADD7BE}"/>
            </c:ext>
          </c:extLst>
        </c:ser>
        <c:ser>
          <c:idx val="1"/>
          <c:order val="1"/>
          <c:tx>
            <c:strRef>
              <c:f>'3. Delegazioni'!$B$59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Delegazioni'!$C$59:$G$59</c:f>
              <c:numCache>
                <c:formatCode>#,##0</c:formatCode>
                <c:ptCount val="5"/>
                <c:pt idx="0">
                  <c:v>100</c:v>
                </c:pt>
                <c:pt idx="1">
                  <c:v>99.134694625034342</c:v>
                </c:pt>
                <c:pt idx="2">
                  <c:v>91.378994597564329</c:v>
                </c:pt>
                <c:pt idx="3">
                  <c:v>79.301346030583275</c:v>
                </c:pt>
                <c:pt idx="4">
                  <c:v>91.241644538045961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F8-48CE-8856-7820A1ADD7BE}"/>
            </c:ext>
          </c:extLst>
        </c:ser>
        <c:ser>
          <c:idx val="2"/>
          <c:order val="2"/>
          <c:tx>
            <c:strRef>
              <c:f>'3. Delegazioni'!$B$60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Delegazioni'!$C$60:$G$60</c:f>
              <c:numCache>
                <c:formatCode>#,##0</c:formatCode>
                <c:ptCount val="5"/>
                <c:pt idx="0">
                  <c:v>100</c:v>
                </c:pt>
                <c:pt idx="1">
                  <c:v>97.287245679282435</c:v>
                </c:pt>
                <c:pt idx="2">
                  <c:v>93.152483045285493</c:v>
                </c:pt>
                <c:pt idx="3">
                  <c:v>82.148326405600528</c:v>
                </c:pt>
                <c:pt idx="4">
                  <c:v>94.005688033253122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4F8-48CE-8856-7820A1ADD7BE}"/>
            </c:ext>
          </c:extLst>
        </c:ser>
        <c:ser>
          <c:idx val="3"/>
          <c:order val="3"/>
          <c:tx>
            <c:strRef>
              <c:f>'3. Delegazioni'!$B$61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Delegazioni'!$C$61:$G$61</c:f>
              <c:numCache>
                <c:formatCode>#,##0</c:formatCode>
                <c:ptCount val="5"/>
                <c:pt idx="0">
                  <c:v>100</c:v>
                </c:pt>
                <c:pt idx="1">
                  <c:v>99.416989474507972</c:v>
                </c:pt>
                <c:pt idx="2">
                  <c:v>102.12466251907502</c:v>
                </c:pt>
                <c:pt idx="3">
                  <c:v>59.650976249168529</c:v>
                </c:pt>
                <c:pt idx="4">
                  <c:v>66.318425480298941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4F8-48CE-8856-7820A1ADD7BE}"/>
            </c:ext>
          </c:extLst>
        </c:ser>
        <c:ser>
          <c:idx val="4"/>
          <c:order val="4"/>
          <c:tx>
            <c:strRef>
              <c:f>'3. Delegazioni'!$B$62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Delegazioni'!$C$62:$G$62</c:f>
              <c:numCache>
                <c:formatCode>#,##0</c:formatCode>
                <c:ptCount val="5"/>
                <c:pt idx="0">
                  <c:v>100</c:v>
                </c:pt>
                <c:pt idx="1">
                  <c:v>102.75556935496391</c:v>
                </c:pt>
                <c:pt idx="2">
                  <c:v>105.67414422106651</c:v>
                </c:pt>
                <c:pt idx="3">
                  <c:v>94.636342466816743</c:v>
                </c:pt>
                <c:pt idx="4">
                  <c:v>106.70651245827835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4F8-48CE-8856-7820A1ADD7BE}"/>
            </c:ext>
          </c:extLst>
        </c:ser>
        <c:ser>
          <c:idx val="5"/>
          <c:order val="5"/>
          <c:tx>
            <c:strRef>
              <c:f>'3. Delegazioni'!$B$63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'3. Delegazioni'!$C$63:$G$63</c:f>
              <c:numCache>
                <c:formatCode>#,##0</c:formatCode>
                <c:ptCount val="5"/>
                <c:pt idx="0">
                  <c:v>100</c:v>
                </c:pt>
                <c:pt idx="1">
                  <c:v>115.86079018684923</c:v>
                </c:pt>
                <c:pt idx="2">
                  <c:v>113.09370988446727</c:v>
                </c:pt>
                <c:pt idx="3">
                  <c:v>103.19497931821424</c:v>
                </c:pt>
                <c:pt idx="4">
                  <c:v>123.50591926971902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4F8-48CE-8856-7820A1ADD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6354588727256548"/>
          <c:y val="0.29317840478273555"/>
          <c:w val="0.25934908136482937"/>
          <c:h val="0.531305409740449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8-4855-AA46-ADE16B62377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00-4C21-B36A-F0C32AA0B905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958-4855-AA46-ADE16B6237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8-4855-AA46-ADE16B623775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958-4855-AA46-ADE16B6237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8-4855-AA46-ADE16B623775}"/>
              </c:ext>
            </c:extLst>
          </c:dPt>
          <c:dLbls>
            <c:dLbl>
              <c:idx val="0"/>
              <c:layout>
                <c:manualLayout>
                  <c:x val="-3.9402820410160591E-2"/>
                  <c:y val="5.23148148148148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855-AA46-ADE16B623775}"/>
                </c:ext>
              </c:extLst>
            </c:dLbl>
            <c:dLbl>
              <c:idx val="1"/>
              <c:layout>
                <c:manualLayout>
                  <c:x val="3.782196716935807E-4"/>
                  <c:y val="-1.3756197142023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0-4C21-B36A-F0C32AA0B905}"/>
                </c:ext>
              </c:extLst>
            </c:dLbl>
            <c:dLbl>
              <c:idx val="2"/>
              <c:layout>
                <c:manualLayout>
                  <c:x val="-5.6497175141242938E-3"/>
                  <c:y val="-1.84343102945465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50282485875707"/>
                      <c:h val="0.20833333333333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958-4855-AA46-ADE16B623775}"/>
                </c:ext>
              </c:extLst>
            </c:dLbl>
            <c:dLbl>
              <c:idx val="3"/>
              <c:layout>
                <c:manualLayout>
                  <c:x val="2.3728813559322035E-2"/>
                  <c:y val="-1.77805118110236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570621468926553"/>
                      <c:h val="0.17129629629629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958-4855-AA46-ADE16B623775}"/>
                </c:ext>
              </c:extLst>
            </c:dLbl>
            <c:dLbl>
              <c:idx val="4"/>
              <c:layout>
                <c:manualLayout>
                  <c:x val="8.9148983495707101E-3"/>
                  <c:y val="1.94730606590842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07344632768359"/>
                      <c:h val="0.160416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58-4855-AA46-ADE16B623775}"/>
                </c:ext>
              </c:extLst>
            </c:dLbl>
            <c:dLbl>
              <c:idx val="5"/>
              <c:layout>
                <c:manualLayout>
                  <c:x val="-1.4523777748120467E-3"/>
                  <c:y val="1.8040244969378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855-AA46-ADE16B62377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Delegazioni'!$B$9:$B$14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Delegazioni'!$C$9:$C$14</c:f>
              <c:numCache>
                <c:formatCode>#,##0</c:formatCode>
                <c:ptCount val="6"/>
                <c:pt idx="0">
                  <c:v>5869</c:v>
                </c:pt>
                <c:pt idx="1">
                  <c:v>23391</c:v>
                </c:pt>
                <c:pt idx="2">
                  <c:v>4669</c:v>
                </c:pt>
                <c:pt idx="3">
                  <c:v>18123</c:v>
                </c:pt>
                <c:pt idx="4">
                  <c:v>16046</c:v>
                </c:pt>
                <c:pt idx="5">
                  <c:v>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8-4855-AA46-ADE16B623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Delegazioni'!$C$69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Delegazioni'!$C$70:$C$75</c:f>
              <c:numCache>
                <c:formatCode>#,##0</c:formatCode>
                <c:ptCount val="6"/>
                <c:pt idx="0">
                  <c:v>1102</c:v>
                </c:pt>
                <c:pt idx="1">
                  <c:v>4409</c:v>
                </c:pt>
                <c:pt idx="2">
                  <c:v>660</c:v>
                </c:pt>
                <c:pt idx="3">
                  <c:v>2152</c:v>
                </c:pt>
                <c:pt idx="4">
                  <c:v>2677</c:v>
                </c:pt>
                <c:pt idx="5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9-4375-9486-D5A9ED4CF032}"/>
            </c:ext>
          </c:extLst>
        </c:ser>
        <c:ser>
          <c:idx val="1"/>
          <c:order val="1"/>
          <c:tx>
            <c:strRef>
              <c:f>'3. Delegazioni'!$D$69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Delegazioni'!$D$70:$D$75</c:f>
              <c:numCache>
                <c:formatCode>#,##0</c:formatCode>
                <c:ptCount val="6"/>
                <c:pt idx="0">
                  <c:v>1036</c:v>
                </c:pt>
                <c:pt idx="1">
                  <c:v>3615</c:v>
                </c:pt>
                <c:pt idx="2">
                  <c:v>386</c:v>
                </c:pt>
                <c:pt idx="3">
                  <c:v>1893</c:v>
                </c:pt>
                <c:pt idx="4">
                  <c:v>2666</c:v>
                </c:pt>
                <c:pt idx="5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9-4375-9486-D5A9ED4CF032}"/>
            </c:ext>
          </c:extLst>
        </c:ser>
        <c:ser>
          <c:idx val="2"/>
          <c:order val="2"/>
          <c:tx>
            <c:strRef>
              <c:f>'3. Delegazioni'!$E$69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Delegazioni'!$E$70:$E$75</c:f>
              <c:numCache>
                <c:formatCode>#,##0</c:formatCode>
                <c:ptCount val="6"/>
                <c:pt idx="0">
                  <c:v>847</c:v>
                </c:pt>
                <c:pt idx="1">
                  <c:v>4234</c:v>
                </c:pt>
                <c:pt idx="2">
                  <c:v>511</c:v>
                </c:pt>
                <c:pt idx="3">
                  <c:v>2021</c:v>
                </c:pt>
                <c:pt idx="4">
                  <c:v>2566</c:v>
                </c:pt>
                <c:pt idx="5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9-4375-9486-D5A9ED4CF032}"/>
            </c:ext>
          </c:extLst>
        </c:ser>
        <c:ser>
          <c:idx val="3"/>
          <c:order val="3"/>
          <c:tx>
            <c:strRef>
              <c:f>'3. Delegazioni'!$F$69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Delegazioni'!$F$70:$F$75</c:f>
              <c:numCache>
                <c:formatCode>#,##0</c:formatCode>
                <c:ptCount val="6"/>
                <c:pt idx="0">
                  <c:v>709</c:v>
                </c:pt>
                <c:pt idx="1">
                  <c:v>2346</c:v>
                </c:pt>
                <c:pt idx="2">
                  <c:v>285</c:v>
                </c:pt>
                <c:pt idx="3">
                  <c:v>711</c:v>
                </c:pt>
                <c:pt idx="4">
                  <c:v>1602</c:v>
                </c:pt>
                <c:pt idx="5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89-4375-9486-D5A9ED4CF032}"/>
            </c:ext>
          </c:extLst>
        </c:ser>
        <c:ser>
          <c:idx val="4"/>
          <c:order val="4"/>
          <c:tx>
            <c:strRef>
              <c:f>'3. Delegazioni'!$G$69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'3. Delegazioni'!$G$70:$G$75</c:f>
              <c:numCache>
                <c:formatCode>#,##0</c:formatCode>
                <c:ptCount val="6"/>
                <c:pt idx="0">
                  <c:v>1002</c:v>
                </c:pt>
                <c:pt idx="1">
                  <c:v>3462</c:v>
                </c:pt>
                <c:pt idx="2">
                  <c:v>372</c:v>
                </c:pt>
                <c:pt idx="3">
                  <c:v>1174</c:v>
                </c:pt>
                <c:pt idx="4">
                  <c:v>2299</c:v>
                </c:pt>
                <c:pt idx="5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89-4375-9486-D5A9ED4CF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427600"/>
        <c:axId val="806432192"/>
      </c:barChart>
      <c:catAx>
        <c:axId val="80642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432192"/>
        <c:crosses val="autoZero"/>
        <c:auto val="1"/>
        <c:lblAlgn val="ctr"/>
        <c:lblOffset val="100"/>
        <c:noMultiLvlLbl val="0"/>
      </c:catAx>
      <c:valAx>
        <c:axId val="80643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42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Settori'!$B$50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Settori'!$C$50:$G$50</c:f>
              <c:numCache>
                <c:formatCode>#,##0</c:formatCode>
                <c:ptCount val="5"/>
                <c:pt idx="0">
                  <c:v>100</c:v>
                </c:pt>
                <c:pt idx="1">
                  <c:v>98.509046800768218</c:v>
                </c:pt>
                <c:pt idx="2">
                  <c:v>94.748812291519258</c:v>
                </c:pt>
                <c:pt idx="3">
                  <c:v>94.056403517638728</c:v>
                </c:pt>
                <c:pt idx="4">
                  <c:v>94.440513494389975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8C4-4FBD-B18D-A3117CFBF7CE}"/>
            </c:ext>
          </c:extLst>
        </c:ser>
        <c:ser>
          <c:idx val="1"/>
          <c:order val="1"/>
          <c:tx>
            <c:strRef>
              <c:f>'1. Settori'!$B$51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Settori'!$C$51:$G$51</c:f>
              <c:numCache>
                <c:formatCode>#,##0</c:formatCode>
                <c:ptCount val="5"/>
                <c:pt idx="0">
                  <c:v>100</c:v>
                </c:pt>
                <c:pt idx="1">
                  <c:v>100.66598360655739</c:v>
                </c:pt>
                <c:pt idx="2">
                  <c:v>98.377732240437155</c:v>
                </c:pt>
                <c:pt idx="3">
                  <c:v>99.778005464480884</c:v>
                </c:pt>
                <c:pt idx="4">
                  <c:v>102.73224043715847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C4-4FBD-B18D-A3117CFBF7CE}"/>
            </c:ext>
          </c:extLst>
        </c:ser>
        <c:ser>
          <c:idx val="2"/>
          <c:order val="2"/>
          <c:tx>
            <c:strRef>
              <c:f>'1. Settori'!$B$52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Settori'!$C$49:$G$49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Settori'!$C$52:$G$52</c:f>
              <c:numCache>
                <c:formatCode>#,##0</c:formatCode>
                <c:ptCount val="5"/>
                <c:pt idx="0">
                  <c:v>100</c:v>
                </c:pt>
                <c:pt idx="1">
                  <c:v>100.38350160444548</c:v>
                </c:pt>
                <c:pt idx="2">
                  <c:v>100.65743132190654</c:v>
                </c:pt>
                <c:pt idx="3">
                  <c:v>102.14447835955231</c:v>
                </c:pt>
                <c:pt idx="4">
                  <c:v>104.78985677389059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8C4-4FBD-B18D-A3117CFB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Tipologie'!$V$10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D-4B58-8F31-1842A6E6FAE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D-4B58-8F31-1842A6E6FA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D-4B58-8F31-1842A6E6FA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D-4B58-8F31-1842A6E6FAEE}"/>
              </c:ext>
            </c:extLst>
          </c:dPt>
          <c:dLbls>
            <c:dLbl>
              <c:idx val="0"/>
              <c:layout>
                <c:manualLayout>
                  <c:x val="-9.5810576869380694E-3"/>
                  <c:y val="-3.24782228308417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D-4B58-8F31-1842A6E6FAEE}"/>
                </c:ext>
              </c:extLst>
            </c:dLbl>
            <c:dLbl>
              <c:idx val="1"/>
              <c:layout>
                <c:manualLayout>
                  <c:x val="-1.6296420394259228E-2"/>
                  <c:y val="1.0440108029974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D-4B58-8F31-1842A6E6FAEE}"/>
                </c:ext>
              </c:extLst>
            </c:dLbl>
            <c:dLbl>
              <c:idx val="2"/>
              <c:layout>
                <c:manualLayout>
                  <c:x val="5.2180711453611085E-4"/>
                  <c:y val="7.27262353075430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D-4B58-8F31-1842A6E6FAEE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4D-4B58-8F31-1842A6E6FA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Tipologie'!$W$9:$Z$9</c:f>
              <c:strCache>
                <c:ptCount val="3"/>
                <c:pt idx="0">
                  <c:v>Sedi principali</c:v>
                </c:pt>
                <c:pt idx="1">
                  <c:v>Filiali con sede in provincia</c:v>
                </c:pt>
                <c:pt idx="2">
                  <c:v>Filiali con sede fuori provincia</c:v>
                </c:pt>
              </c:strCache>
            </c:strRef>
          </c:cat>
          <c:val>
            <c:numRef>
              <c:f>'1. Tipologie'!$W$10:$Z$10</c:f>
              <c:numCache>
                <c:formatCode>#,##0</c:formatCode>
                <c:ptCount val="4"/>
                <c:pt idx="0">
                  <c:v>38869</c:v>
                </c:pt>
                <c:pt idx="1">
                  <c:v>6190</c:v>
                </c:pt>
                <c:pt idx="2">
                  <c:v>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4D-4B58-8F31-1842A6E6F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Tipologie'!$B$36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Tipologie'!$C$36:$G$36</c:f>
              <c:numCache>
                <c:formatCode>#,##0</c:formatCode>
                <c:ptCount val="5"/>
                <c:pt idx="0">
                  <c:v>100</c:v>
                </c:pt>
                <c:pt idx="1">
                  <c:v>100.56678106798201</c:v>
                </c:pt>
                <c:pt idx="2">
                  <c:v>100.95552158974905</c:v>
                </c:pt>
                <c:pt idx="3">
                  <c:v>100.87825871120293</c:v>
                </c:pt>
                <c:pt idx="4">
                  <c:v>101.87969012733444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5A-44C2-A725-BAC772629ABE}"/>
            </c:ext>
          </c:extLst>
        </c:ser>
        <c:ser>
          <c:idx val="1"/>
          <c:order val="1"/>
          <c:tx>
            <c:strRef>
              <c:f>'1. Tipologie'!$B$37</c:f>
              <c:strCache>
                <c:ptCount val="1"/>
                <c:pt idx="0">
                  <c:v>Filiali con sede in provincia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Tipologie'!$C$37:$G$37</c:f>
              <c:numCache>
                <c:formatCode>#,##0</c:formatCode>
                <c:ptCount val="5"/>
                <c:pt idx="0">
                  <c:v>100</c:v>
                </c:pt>
                <c:pt idx="1">
                  <c:v>101.81503505813438</c:v>
                </c:pt>
                <c:pt idx="2">
                  <c:v>103.28392651104996</c:v>
                </c:pt>
                <c:pt idx="3">
                  <c:v>103.46587379071626</c:v>
                </c:pt>
                <c:pt idx="4">
                  <c:v>105.97097719002397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5A-44C2-A725-BAC772629ABE}"/>
            </c:ext>
          </c:extLst>
        </c:ser>
        <c:ser>
          <c:idx val="2"/>
          <c:order val="2"/>
          <c:tx>
            <c:strRef>
              <c:f>'1. Tipologie'!$B$38</c:f>
              <c:strCache>
                <c:ptCount val="1"/>
                <c:pt idx="0">
                  <c:v>Filiali con sede fuori provincia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Tipologie'!$C$38:$G$38</c:f>
              <c:numCache>
                <c:formatCode>#,##0</c:formatCode>
                <c:ptCount val="5"/>
                <c:pt idx="0">
                  <c:v>100</c:v>
                </c:pt>
                <c:pt idx="1">
                  <c:v>102.64306643544818</c:v>
                </c:pt>
                <c:pt idx="2">
                  <c:v>104.78532559947378</c:v>
                </c:pt>
                <c:pt idx="3">
                  <c:v>106.90815045147401</c:v>
                </c:pt>
                <c:pt idx="4">
                  <c:v>110.0864079411589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5A-44C2-A725-BAC77262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Tipologie'!$B$50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Tipologie'!$C$50:$G$50</c:f>
              <c:numCache>
                <c:formatCode>#,##0</c:formatCode>
                <c:ptCount val="5"/>
                <c:pt idx="0">
                  <c:v>100</c:v>
                </c:pt>
                <c:pt idx="1">
                  <c:v>99.332891989611454</c:v>
                </c:pt>
                <c:pt idx="2">
                  <c:v>97.000560167031622</c:v>
                </c:pt>
                <c:pt idx="3">
                  <c:v>97.420685440749608</c:v>
                </c:pt>
                <c:pt idx="4">
                  <c:v>98.968783419055868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A8-4401-AD50-0423F9A52EE9}"/>
            </c:ext>
          </c:extLst>
        </c:ser>
        <c:ser>
          <c:idx val="1"/>
          <c:order val="1"/>
          <c:tx>
            <c:strRef>
              <c:f>'1. Tipologie'!$B$51</c:f>
              <c:strCache>
                <c:ptCount val="1"/>
                <c:pt idx="0">
                  <c:v>Filiali con sede in provincia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Tipologie'!$C$51:$G$51</c:f>
              <c:numCache>
                <c:formatCode>#,##0</c:formatCode>
                <c:ptCount val="5"/>
                <c:pt idx="0">
                  <c:v>100</c:v>
                </c:pt>
                <c:pt idx="1">
                  <c:v>100.1495264994185</c:v>
                </c:pt>
                <c:pt idx="2">
                  <c:v>99.966771889018119</c:v>
                </c:pt>
                <c:pt idx="3">
                  <c:v>100.64794816414687</c:v>
                </c:pt>
                <c:pt idx="4">
                  <c:v>102.84100348895164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A8-4401-AD50-0423F9A52EE9}"/>
            </c:ext>
          </c:extLst>
        </c:ser>
        <c:ser>
          <c:idx val="2"/>
          <c:order val="2"/>
          <c:tx>
            <c:strRef>
              <c:f>'1. Tipologie'!$B$52</c:f>
              <c:strCache>
                <c:ptCount val="1"/>
                <c:pt idx="0">
                  <c:v>Filiali con sede fuori provincia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Tipologie'!$C$49:$G$49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Tipologie'!$C$52:$G$52</c:f>
              <c:numCache>
                <c:formatCode>#,##0</c:formatCode>
                <c:ptCount val="5"/>
                <c:pt idx="0">
                  <c:v>100</c:v>
                </c:pt>
                <c:pt idx="1">
                  <c:v>101.60935117736744</c:v>
                </c:pt>
                <c:pt idx="2">
                  <c:v>103.62527528375402</c:v>
                </c:pt>
                <c:pt idx="3">
                  <c:v>105.6411993901406</c:v>
                </c:pt>
                <c:pt idx="4">
                  <c:v>108.77519905132984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A8-4401-AD50-0423F9A52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17</xdr:row>
      <xdr:rowOff>0</xdr:rowOff>
    </xdr:from>
    <xdr:to>
      <xdr:col>3</xdr:col>
      <xdr:colOff>514350</xdr:colOff>
      <xdr:row>21</xdr:row>
      <xdr:rowOff>21299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29AC8E5-F5BF-45B3-B0B5-C2146F912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514725"/>
          <a:ext cx="1866900" cy="840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76199</xdr:rowOff>
    </xdr:from>
    <xdr:to>
      <xdr:col>19</xdr:col>
      <xdr:colOff>619124</xdr:colOff>
      <xdr:row>14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EAF2364-00C6-417B-9B8A-C82988E26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552448</xdr:colOff>
      <xdr:row>27</xdr:row>
      <xdr:rowOff>9525</xdr:rowOff>
    </xdr:from>
    <xdr:to>
      <xdr:col>19</xdr:col>
      <xdr:colOff>599923</xdr:colOff>
      <xdr:row>38</xdr:row>
      <xdr:rowOff>142875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037D53B-E7D3-46C0-AE33-6DF74B85A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552451</xdr:colOff>
      <xdr:row>40</xdr:row>
      <xdr:rowOff>285749</xdr:rowOff>
    </xdr:from>
    <xdr:to>
      <xdr:col>20</xdr:col>
      <xdr:colOff>1</xdr:colOff>
      <xdr:row>52</xdr:row>
      <xdr:rowOff>95249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072BC79-EE64-4DE0-AA01-DF18453C0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76199</xdr:rowOff>
    </xdr:from>
    <xdr:to>
      <xdr:col>19</xdr:col>
      <xdr:colOff>619124</xdr:colOff>
      <xdr:row>14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82586A-CB08-4CEF-B80D-B86343882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552448</xdr:colOff>
      <xdr:row>27</xdr:row>
      <xdr:rowOff>9525</xdr:rowOff>
    </xdr:from>
    <xdr:to>
      <xdr:col>19</xdr:col>
      <xdr:colOff>599923</xdr:colOff>
      <xdr:row>38</xdr:row>
      <xdr:rowOff>142875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3458EF-E022-4274-A5C1-6BDA9553F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552451</xdr:colOff>
      <xdr:row>40</xdr:row>
      <xdr:rowOff>285749</xdr:rowOff>
    </xdr:from>
    <xdr:to>
      <xdr:col>20</xdr:col>
      <xdr:colOff>1</xdr:colOff>
      <xdr:row>52</xdr:row>
      <xdr:rowOff>95249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DB7CBA-1AFB-4295-9292-A7DF99BFB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16</xdr:row>
      <xdr:rowOff>0</xdr:rowOff>
    </xdr:from>
    <xdr:to>
      <xdr:col>3</xdr:col>
      <xdr:colOff>514350</xdr:colOff>
      <xdr:row>20</xdr:row>
      <xdr:rowOff>116549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B310182-4A49-47C9-AE4D-38B052695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514725"/>
          <a:ext cx="1866900" cy="8404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9525</xdr:rowOff>
    </xdr:from>
    <xdr:to>
      <xdr:col>20</xdr:col>
      <xdr:colOff>9524</xdr:colOff>
      <xdr:row>39</xdr:row>
      <xdr:rowOff>160425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219C6B7-CFF6-4030-847F-5E3B50DA4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41</xdr:row>
      <xdr:rowOff>285750</xdr:rowOff>
    </xdr:from>
    <xdr:to>
      <xdr:col>20</xdr:col>
      <xdr:colOff>20174</xdr:colOff>
      <xdr:row>53</xdr:row>
      <xdr:rowOff>122325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972617B-CFF6-4671-AA63-43A3C036E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</xdr:row>
      <xdr:rowOff>19050</xdr:rowOff>
    </xdr:from>
    <xdr:to>
      <xdr:col>19</xdr:col>
      <xdr:colOff>590550</xdr:colOff>
      <xdr:row>22</xdr:row>
      <xdr:rowOff>28576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AF8B307-F791-89B8-CD7C-475BF6381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</xdr:row>
      <xdr:rowOff>9525</xdr:rowOff>
    </xdr:from>
    <xdr:to>
      <xdr:col>19</xdr:col>
      <xdr:colOff>590549</xdr:colOff>
      <xdr:row>13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34DC538-9207-C2B7-CDC6-814902A1B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</xdr:colOff>
      <xdr:row>57</xdr:row>
      <xdr:rowOff>304800</xdr:rowOff>
    </xdr:from>
    <xdr:to>
      <xdr:col>20</xdr:col>
      <xdr:colOff>28575</xdr:colOff>
      <xdr:row>72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12284A-D67E-7894-0A9C-171D7F6CB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9526</xdr:rowOff>
    </xdr:from>
    <xdr:to>
      <xdr:col>20</xdr:col>
      <xdr:colOff>9524</xdr:colOff>
      <xdr:row>39</xdr:row>
      <xdr:rowOff>276226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93D6BD4-B682-4C5A-A1C1-E135B2461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53</xdr:row>
      <xdr:rowOff>285751</xdr:rowOff>
    </xdr:from>
    <xdr:to>
      <xdr:col>20</xdr:col>
      <xdr:colOff>20174</xdr:colOff>
      <xdr:row>65</xdr:row>
      <xdr:rowOff>295276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10F6D1B-414F-426D-8671-33A6BCCA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40</xdr:row>
      <xdr:rowOff>57152</xdr:rowOff>
    </xdr:from>
    <xdr:to>
      <xdr:col>20</xdr:col>
      <xdr:colOff>9524</xdr:colOff>
      <xdr:row>53</xdr:row>
      <xdr:rowOff>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96DFAA-872C-4427-8CAB-38653BAD8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66</xdr:row>
      <xdr:rowOff>66675</xdr:rowOff>
    </xdr:from>
    <xdr:to>
      <xdr:col>20</xdr:col>
      <xdr:colOff>10650</xdr:colOff>
      <xdr:row>78</xdr:row>
      <xdr:rowOff>123826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8F00303-1C45-40A7-A78A-CC6D356AB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571500</xdr:colOff>
      <xdr:row>93</xdr:row>
      <xdr:rowOff>133350</xdr:rowOff>
    </xdr:from>
    <xdr:to>
      <xdr:col>19</xdr:col>
      <xdr:colOff>591675</xdr:colOff>
      <xdr:row>106</xdr:row>
      <xdr:rowOff>47625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2854422-85FA-4211-914C-C7288B70D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600075</xdr:colOff>
      <xdr:row>5</xdr:row>
      <xdr:rowOff>276226</xdr:rowOff>
    </xdr:from>
    <xdr:to>
      <xdr:col>19</xdr:col>
      <xdr:colOff>585787</xdr:colOff>
      <xdr:row>19</xdr:row>
      <xdr:rowOff>266701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C52F850-25F4-D01C-30BF-DAF6284E7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600075</xdr:colOff>
      <xdr:row>79</xdr:row>
      <xdr:rowOff>276225</xdr:rowOff>
    </xdr:from>
    <xdr:to>
      <xdr:col>20</xdr:col>
      <xdr:colOff>0</xdr:colOff>
      <xdr:row>93</xdr:row>
      <xdr:rowOff>38100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460EE68-06C4-5D69-EF17-4989FC27C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7B66CF-989B-4287-817E-C663A0437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40</xdr:row>
      <xdr:rowOff>285750</xdr:rowOff>
    </xdr:from>
    <xdr:to>
      <xdr:col>20</xdr:col>
      <xdr:colOff>20174</xdr:colOff>
      <xdr:row>54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B4C06A3-D879-484E-ABE6-FB7DB7A40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257175</xdr:rowOff>
    </xdr:from>
    <xdr:to>
      <xdr:col>19</xdr:col>
      <xdr:colOff>595312</xdr:colOff>
      <xdr:row>16</xdr:row>
      <xdr:rowOff>19050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CEBE2EC-EA3C-E99F-DDA9-CAED81F41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4761</xdr:colOff>
      <xdr:row>59</xdr:row>
      <xdr:rowOff>9525</xdr:rowOff>
    </xdr:from>
    <xdr:to>
      <xdr:col>19</xdr:col>
      <xdr:colOff>619124</xdr:colOff>
      <xdr:row>73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88B2AE-3E8A-669E-6650-D2A85F2AD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540210-295F-42D7-8CE6-855EB2AA5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AFC437-FDEC-4B6C-BC3A-A9E721FA2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5</xdr:row>
      <xdr:rowOff>285750</xdr:rowOff>
    </xdr:from>
    <xdr:to>
      <xdr:col>19</xdr:col>
      <xdr:colOff>590550</xdr:colOff>
      <xdr:row>15</xdr:row>
      <xdr:rowOff>209550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40ECA52-CC23-FF92-F47F-6FB6D630E1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52</xdr:row>
      <xdr:rowOff>266700</xdr:rowOff>
    </xdr:from>
    <xdr:to>
      <xdr:col>20</xdr:col>
      <xdr:colOff>0</xdr:colOff>
      <xdr:row>66</xdr:row>
      <xdr:rowOff>142875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473D567-BAC4-1AD1-FD83-383B858B1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36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31E2843-B6C3-44B6-9C55-6E53BCAC0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38</xdr:row>
      <xdr:rowOff>285750</xdr:rowOff>
    </xdr:from>
    <xdr:to>
      <xdr:col>20</xdr:col>
      <xdr:colOff>20174</xdr:colOff>
      <xdr:row>50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9FC8075-61B8-4F0E-A142-0BF8FAEAE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</xdr:colOff>
      <xdr:row>54</xdr:row>
      <xdr:rowOff>276225</xdr:rowOff>
    </xdr:from>
    <xdr:to>
      <xdr:col>20</xdr:col>
      <xdr:colOff>48749</xdr:colOff>
      <xdr:row>68</xdr:row>
      <xdr:rowOff>112800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3F4B11C-22D2-44C1-9F17-259EDD3A9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5</xdr:row>
      <xdr:rowOff>295275</xdr:rowOff>
    </xdr:from>
    <xdr:to>
      <xdr:col>19</xdr:col>
      <xdr:colOff>590550</xdr:colOff>
      <xdr:row>16</xdr:row>
      <xdr:rowOff>57150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0D26329-DDC5-4210-EC7C-95126F822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2A5EE1B-9282-4B18-9E44-056049EF8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45</xdr:row>
      <xdr:rowOff>285750</xdr:rowOff>
    </xdr:from>
    <xdr:to>
      <xdr:col>20</xdr:col>
      <xdr:colOff>20174</xdr:colOff>
      <xdr:row>63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DBBC9DB-FBAB-48E6-8E0F-1AFBBC673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609600</xdr:colOff>
      <xdr:row>5</xdr:row>
      <xdr:rowOff>266700</xdr:rowOff>
    </xdr:from>
    <xdr:to>
      <xdr:col>20</xdr:col>
      <xdr:colOff>0</xdr:colOff>
      <xdr:row>17</xdr:row>
      <xdr:rowOff>47625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9EA0DC0-4C79-49BA-5A28-03480F83A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619124</xdr:colOff>
      <xdr:row>67</xdr:row>
      <xdr:rowOff>304800</xdr:rowOff>
    </xdr:from>
    <xdr:to>
      <xdr:col>20</xdr:col>
      <xdr:colOff>19049</xdr:colOff>
      <xdr:row>82</xdr:row>
      <xdr:rowOff>38100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48765F-656A-223F-AC73-01E0B6038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457199</xdr:colOff>
      <xdr:row>5</xdr:row>
      <xdr:rowOff>57150</xdr:rowOff>
    </xdr:from>
    <xdr:to>
      <xdr:col>19</xdr:col>
      <xdr:colOff>600074</xdr:colOff>
      <xdr:row>13</xdr:row>
      <xdr:rowOff>133350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EF0234-45F4-4AEE-A2C6-F0F545B44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28576</xdr:colOff>
      <xdr:row>27</xdr:row>
      <xdr:rowOff>9525</xdr:rowOff>
    </xdr:from>
    <xdr:to>
      <xdr:col>20</xdr:col>
      <xdr:colOff>9525</xdr:colOff>
      <xdr:row>38</xdr:row>
      <xdr:rowOff>161924</xdr:rowOff>
    </xdr:to>
    <xdr:graphicFrame macro="">
      <xdr:nvGraphicFramePr>
        <xdr:cNvPr id="62" name="Grafico 61">
          <a:extLst>
            <a:ext uri="{FF2B5EF4-FFF2-40B4-BE49-F238E27FC236}">
              <a16:creationId xmlns:a16="http://schemas.microsoft.com/office/drawing/2014/main" id="{83BFF5C3-ED80-42FA-B09C-38D3C5F2A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28576</xdr:colOff>
      <xdr:row>41</xdr:row>
      <xdr:rowOff>285750</xdr:rowOff>
    </xdr:from>
    <xdr:to>
      <xdr:col>20</xdr:col>
      <xdr:colOff>1</xdr:colOff>
      <xdr:row>54</xdr:row>
      <xdr:rowOff>28575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59EB7683-B124-416F-8A20-AD4A2FE88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EC26A4-5095-4251-8D07-0E75BDF4F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27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5378BF4-6495-4E0C-B6CD-290465C9C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38099</xdr:colOff>
      <xdr:row>40</xdr:row>
      <xdr:rowOff>285750</xdr:rowOff>
    </xdr:from>
    <xdr:to>
      <xdr:col>20</xdr:col>
      <xdr:colOff>58274</xdr:colOff>
      <xdr:row>52</xdr:row>
      <xdr:rowOff>122325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9179DDD-FCA9-4EF6-94EA-4CD3042F7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99614E-8D48-4C8D-A262-274314CB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561973</xdr:colOff>
      <xdr:row>27</xdr:row>
      <xdr:rowOff>9525</xdr:rowOff>
    </xdr:from>
    <xdr:to>
      <xdr:col>19</xdr:col>
      <xdr:colOff>609448</xdr:colOff>
      <xdr:row>38</xdr:row>
      <xdr:rowOff>160425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052CC02-053E-4635-AC47-C5EA3D818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552451</xdr:colOff>
      <xdr:row>40</xdr:row>
      <xdr:rowOff>285750</xdr:rowOff>
    </xdr:from>
    <xdr:to>
      <xdr:col>20</xdr:col>
      <xdr:colOff>1</xdr:colOff>
      <xdr:row>52</xdr:row>
      <xdr:rowOff>122325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697922-BF5D-4E0D-B050-362A7DA48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76199</xdr:rowOff>
    </xdr:from>
    <xdr:to>
      <xdr:col>19</xdr:col>
      <xdr:colOff>619124</xdr:colOff>
      <xdr:row>14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3FFA7F-7D77-4C9C-B1DC-58246D50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552448</xdr:colOff>
      <xdr:row>27</xdr:row>
      <xdr:rowOff>9525</xdr:rowOff>
    </xdr:from>
    <xdr:to>
      <xdr:col>19</xdr:col>
      <xdr:colOff>599923</xdr:colOff>
      <xdr:row>38</xdr:row>
      <xdr:rowOff>161924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F23814D-1D13-4478-AA68-4147B428C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552451</xdr:colOff>
      <xdr:row>41</xdr:row>
      <xdr:rowOff>285750</xdr:rowOff>
    </xdr:from>
    <xdr:to>
      <xdr:col>20</xdr:col>
      <xdr:colOff>1</xdr:colOff>
      <xdr:row>53</xdr:row>
      <xdr:rowOff>122325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997857-65D6-4676-9458-17927E7FF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37</xdr:row>
      <xdr:rowOff>123825</xdr:rowOff>
    </xdr:from>
    <xdr:to>
      <xdr:col>3</xdr:col>
      <xdr:colOff>434136</xdr:colOff>
      <xdr:row>65</xdr:row>
      <xdr:rowOff>6805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E528DFB-7B0C-4343-A66F-FABDDBE5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6372225"/>
          <a:ext cx="3386886" cy="4683580"/>
        </a:xfrm>
        <a:prstGeom prst="rect">
          <a:avLst/>
        </a:prstGeom>
      </xdr:spPr>
    </xdr:pic>
    <xdr:clientData/>
  </xdr:twoCellAnchor>
  <xdr:twoCellAnchor editAs="oneCell">
    <xdr:from>
      <xdr:col>1</xdr:col>
      <xdr:colOff>110524</xdr:colOff>
      <xdr:row>5</xdr:row>
      <xdr:rowOff>76201</xdr:rowOff>
    </xdr:from>
    <xdr:to>
      <xdr:col>3</xdr:col>
      <xdr:colOff>1071937</xdr:colOff>
      <xdr:row>31</xdr:row>
      <xdr:rowOff>85726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5A200EA-A428-D54E-1830-C5413126B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6902" b="4862"/>
        <a:stretch/>
      </xdr:blipFill>
      <xdr:spPr>
        <a:xfrm>
          <a:off x="424849" y="885826"/>
          <a:ext cx="4638063" cy="447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16</xdr:row>
      <xdr:rowOff>9525</xdr:rowOff>
    </xdr:from>
    <xdr:to>
      <xdr:col>3</xdr:col>
      <xdr:colOff>581025</xdr:colOff>
      <xdr:row>20</xdr:row>
      <xdr:rowOff>126074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E4F603-5926-41B3-8338-2DC7C0446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438525"/>
          <a:ext cx="1866900" cy="8404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087B6C-2AAB-4417-A666-5ECB95C6B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27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465D43F-2512-4F83-975A-9F99F3B2F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619124</xdr:colOff>
      <xdr:row>40</xdr:row>
      <xdr:rowOff>285750</xdr:rowOff>
    </xdr:from>
    <xdr:to>
      <xdr:col>20</xdr:col>
      <xdr:colOff>20174</xdr:colOff>
      <xdr:row>52</xdr:row>
      <xdr:rowOff>122325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4FB442D-5CA3-45E9-8600-9AA2FA25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5</xdr:row>
      <xdr:rowOff>76199</xdr:rowOff>
    </xdr:from>
    <xdr:to>
      <xdr:col>19</xdr:col>
      <xdr:colOff>619124</xdr:colOff>
      <xdr:row>14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2FF5BA-3E82-452A-91E7-9DBA8138A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552448</xdr:colOff>
      <xdr:row>27</xdr:row>
      <xdr:rowOff>9525</xdr:rowOff>
    </xdr:from>
    <xdr:to>
      <xdr:col>19</xdr:col>
      <xdr:colOff>599923</xdr:colOff>
      <xdr:row>39</xdr:row>
      <xdr:rowOff>161924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8F834D0-FEE8-4792-B4E6-5BFC5363E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552451</xdr:colOff>
      <xdr:row>43</xdr:row>
      <xdr:rowOff>285750</xdr:rowOff>
    </xdr:from>
    <xdr:to>
      <xdr:col>20</xdr:col>
      <xdr:colOff>1</xdr:colOff>
      <xdr:row>56</xdr:row>
      <xdr:rowOff>122325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FF9E8D6-773C-4F87-9243-572F17D6F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ORIGINE/RA%20Varese%20-%20Terziario%20(ORIGI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à locali"/>
      <sheetName val="1. Macrosettori"/>
      <sheetName val="1. Settori"/>
      <sheetName val="1. Tipologie"/>
      <sheetName val="1. Natura giuridica"/>
      <sheetName val="1. Specializzazione"/>
      <sheetName val="1. Province"/>
      <sheetName val="1. Delegazioni"/>
      <sheetName val="Imprenditori"/>
      <sheetName val="2. Settori"/>
      <sheetName val="2. Classe d'età"/>
      <sheetName val="2. Genere"/>
      <sheetName val="2. Nazionalità"/>
      <sheetName val="2. Delegazioni"/>
      <sheetName val="3. MERCATO DEL LAVORO"/>
      <sheetName val="3. Settori"/>
      <sheetName val="3. Contratti"/>
      <sheetName val="3. Classe età"/>
      <sheetName val="3. Genere"/>
      <sheetName val="3. Nazionalità"/>
      <sheetName val="3. Delegazioni"/>
    </sheetNames>
    <sheetDataSet>
      <sheetData sheetId="0" refreshError="1"/>
      <sheetData sheetId="1">
        <row r="8">
          <cell r="C8">
            <v>52151</v>
          </cell>
          <cell r="D8">
            <v>51764</v>
          </cell>
          <cell r="E8">
            <v>51161</v>
          </cell>
          <cell r="F8">
            <v>50608</v>
          </cell>
          <cell r="G8">
            <v>50632</v>
          </cell>
        </row>
        <row r="9">
          <cell r="C9">
            <v>284463</v>
          </cell>
          <cell r="D9">
            <v>282731</v>
          </cell>
          <cell r="E9">
            <v>279869</v>
          </cell>
          <cell r="F9">
            <v>277707</v>
          </cell>
          <cell r="G9">
            <v>276772</v>
          </cell>
        </row>
        <row r="10">
          <cell r="C10">
            <v>692861</v>
          </cell>
          <cell r="D10">
            <v>699302</v>
          </cell>
          <cell r="E10">
            <v>704142</v>
          </cell>
          <cell r="F10">
            <v>705312</v>
          </cell>
          <cell r="G10">
            <v>715062</v>
          </cell>
        </row>
        <row r="11">
          <cell r="C11">
            <v>3121</v>
          </cell>
          <cell r="D11">
            <v>3350</v>
          </cell>
          <cell r="E11">
            <v>3464</v>
          </cell>
          <cell r="F11">
            <v>3383</v>
          </cell>
          <cell r="G11">
            <v>3836</v>
          </cell>
        </row>
        <row r="15">
          <cell r="C15">
            <v>1951</v>
          </cell>
          <cell r="D15">
            <v>1927</v>
          </cell>
          <cell r="E15">
            <v>1840</v>
          </cell>
          <cell r="F15">
            <v>1823</v>
          </cell>
          <cell r="G15">
            <v>1866</v>
          </cell>
        </row>
        <row r="16">
          <cell r="C16">
            <v>24865</v>
          </cell>
          <cell r="D16">
            <v>24472</v>
          </cell>
          <cell r="E16">
            <v>22649</v>
          </cell>
          <cell r="F16">
            <v>22742</v>
          </cell>
          <cell r="G16">
            <v>23188</v>
          </cell>
        </row>
        <row r="17">
          <cell r="C17">
            <v>51196</v>
          </cell>
          <cell r="D17">
            <v>51038</v>
          </cell>
          <cell r="E17">
            <v>50230</v>
          </cell>
          <cell r="F17">
            <v>50555</v>
          </cell>
          <cell r="G17">
            <v>51480</v>
          </cell>
        </row>
        <row r="18">
          <cell r="C18">
            <v>165</v>
          </cell>
          <cell r="D18">
            <v>183</v>
          </cell>
          <cell r="E18">
            <v>201</v>
          </cell>
          <cell r="F18">
            <v>201</v>
          </cell>
          <cell r="G18">
            <v>216</v>
          </cell>
        </row>
      </sheetData>
      <sheetData sheetId="2">
        <row r="8">
          <cell r="C8">
            <v>259212</v>
          </cell>
          <cell r="D8">
            <v>258212</v>
          </cell>
          <cell r="E8">
            <v>254811</v>
          </cell>
          <cell r="F8">
            <v>251545</v>
          </cell>
          <cell r="G8">
            <v>250952</v>
          </cell>
        </row>
        <row r="9">
          <cell r="C9">
            <v>79472</v>
          </cell>
          <cell r="D9">
            <v>80822</v>
          </cell>
          <cell r="E9">
            <v>82058</v>
          </cell>
          <cell r="F9">
            <v>82278</v>
          </cell>
          <cell r="G9">
            <v>83509</v>
          </cell>
        </row>
        <row r="10">
          <cell r="C10">
            <v>354177</v>
          </cell>
          <cell r="D10">
            <v>360268</v>
          </cell>
          <cell r="E10">
            <v>367273</v>
          </cell>
          <cell r="F10">
            <v>371489</v>
          </cell>
          <cell r="G10">
            <v>380601</v>
          </cell>
        </row>
        <row r="14">
          <cell r="C14">
            <v>19786</v>
          </cell>
          <cell r="D14">
            <v>19491</v>
          </cell>
          <cell r="E14">
            <v>18747</v>
          </cell>
          <cell r="F14">
            <v>18610</v>
          </cell>
          <cell r="G14">
            <v>18686</v>
          </cell>
        </row>
        <row r="15">
          <cell r="C15">
            <v>5856</v>
          </cell>
          <cell r="D15">
            <v>5895</v>
          </cell>
          <cell r="E15">
            <v>5761</v>
          </cell>
          <cell r="F15">
            <v>5843</v>
          </cell>
          <cell r="G15">
            <v>6016</v>
          </cell>
        </row>
        <row r="16">
          <cell r="C16">
            <v>25554</v>
          </cell>
          <cell r="D16">
            <v>25652</v>
          </cell>
          <cell r="E16">
            <v>25722</v>
          </cell>
          <cell r="F16">
            <v>26102</v>
          </cell>
          <cell r="G16">
            <v>26778</v>
          </cell>
        </row>
      </sheetData>
      <sheetData sheetId="3">
        <row r="8">
          <cell r="C8">
            <v>535833</v>
          </cell>
          <cell r="D8">
            <v>538870</v>
          </cell>
          <cell r="E8">
            <v>540953</v>
          </cell>
          <cell r="F8">
            <v>540539</v>
          </cell>
          <cell r="G8">
            <v>545905</v>
          </cell>
        </row>
        <row r="9">
          <cell r="C9">
            <v>90136</v>
          </cell>
          <cell r="D9">
            <v>91772</v>
          </cell>
          <cell r="E9">
            <v>93096</v>
          </cell>
          <cell r="F9">
            <v>93260</v>
          </cell>
          <cell r="G9">
            <v>95518</v>
          </cell>
        </row>
        <row r="10">
          <cell r="C10">
            <v>66892</v>
          </cell>
          <cell r="D10">
            <v>68660</v>
          </cell>
          <cell r="E10">
            <v>70093</v>
          </cell>
          <cell r="F10">
            <v>71513</v>
          </cell>
          <cell r="G10">
            <v>73639</v>
          </cell>
        </row>
        <row r="14">
          <cell r="C14">
            <v>39274</v>
          </cell>
          <cell r="D14">
            <v>39012</v>
          </cell>
          <cell r="E14">
            <v>38096</v>
          </cell>
          <cell r="F14">
            <v>38261</v>
          </cell>
          <cell r="G14">
            <v>38869</v>
          </cell>
        </row>
        <row r="15">
          <cell r="C15">
            <v>6019</v>
          </cell>
          <cell r="D15">
            <v>6028</v>
          </cell>
          <cell r="E15">
            <v>6017</v>
          </cell>
          <cell r="F15">
            <v>6058</v>
          </cell>
          <cell r="G15">
            <v>6190</v>
          </cell>
        </row>
        <row r="16">
          <cell r="C16">
            <v>5903</v>
          </cell>
          <cell r="D16">
            <v>5998</v>
          </cell>
          <cell r="E16">
            <v>6117</v>
          </cell>
          <cell r="F16">
            <v>6236</v>
          </cell>
          <cell r="G16">
            <v>6421</v>
          </cell>
        </row>
      </sheetData>
      <sheetData sheetId="4">
        <row r="8">
          <cell r="C8">
            <v>275247</v>
          </cell>
          <cell r="D8">
            <v>274059</v>
          </cell>
          <cell r="E8">
            <v>273115</v>
          </cell>
          <cell r="F8">
            <v>272355</v>
          </cell>
          <cell r="G8">
            <v>270637</v>
          </cell>
        </row>
        <row r="9">
          <cell r="C9">
            <v>265801</v>
          </cell>
          <cell r="D9">
            <v>275635</v>
          </cell>
          <cell r="E9">
            <v>284623</v>
          </cell>
          <cell r="F9">
            <v>289403</v>
          </cell>
          <cell r="G9">
            <v>302664</v>
          </cell>
        </row>
        <row r="10">
          <cell r="C10">
            <v>121984</v>
          </cell>
          <cell r="D10">
            <v>119280</v>
          </cell>
          <cell r="E10">
            <v>115984</v>
          </cell>
          <cell r="F10">
            <v>113154</v>
          </cell>
          <cell r="G10">
            <v>111320</v>
          </cell>
        </row>
        <row r="11">
          <cell r="C11">
            <v>29829</v>
          </cell>
          <cell r="D11">
            <v>30328</v>
          </cell>
          <cell r="E11">
            <v>30420</v>
          </cell>
          <cell r="F11">
            <v>30400</v>
          </cell>
          <cell r="G11">
            <v>30441</v>
          </cell>
        </row>
        <row r="15">
          <cell r="C15">
            <v>21593</v>
          </cell>
          <cell r="D15">
            <v>21355</v>
          </cell>
          <cell r="E15">
            <v>20404</v>
          </cell>
          <cell r="F15">
            <v>20376</v>
          </cell>
          <cell r="G15">
            <v>20731</v>
          </cell>
        </row>
        <row r="16">
          <cell r="C16">
            <v>16997</v>
          </cell>
          <cell r="D16">
            <v>17245</v>
          </cell>
          <cell r="E16">
            <v>17611</v>
          </cell>
          <cell r="F16">
            <v>18100</v>
          </cell>
          <cell r="G16">
            <v>18805</v>
          </cell>
        </row>
        <row r="17">
          <cell r="C17">
            <v>10500</v>
          </cell>
          <cell r="D17">
            <v>10281</v>
          </cell>
          <cell r="E17">
            <v>10063</v>
          </cell>
          <cell r="F17">
            <v>9940</v>
          </cell>
          <cell r="G17">
            <v>9830</v>
          </cell>
        </row>
        <row r="18">
          <cell r="C18">
            <v>2106</v>
          </cell>
          <cell r="D18">
            <v>2157</v>
          </cell>
          <cell r="E18">
            <v>2152</v>
          </cell>
          <cell r="F18">
            <v>2139</v>
          </cell>
          <cell r="G18">
            <v>2114</v>
          </cell>
        </row>
      </sheetData>
      <sheetData sheetId="5">
        <row r="9">
          <cell r="C9">
            <v>67447</v>
          </cell>
          <cell r="D9">
            <v>108413</v>
          </cell>
        </row>
        <row r="10">
          <cell r="C10">
            <v>85652</v>
          </cell>
          <cell r="D10">
            <v>135689</v>
          </cell>
        </row>
        <row r="11">
          <cell r="C11">
            <v>36212</v>
          </cell>
          <cell r="D11">
            <v>55286</v>
          </cell>
        </row>
        <row r="12">
          <cell r="C12">
            <v>19817</v>
          </cell>
          <cell r="D12">
            <v>33551</v>
          </cell>
        </row>
        <row r="13">
          <cell r="C13">
            <v>19446</v>
          </cell>
          <cell r="D13">
            <v>30371</v>
          </cell>
        </row>
        <row r="14">
          <cell r="C14">
            <v>11822</v>
          </cell>
          <cell r="D14">
            <v>18792</v>
          </cell>
        </row>
        <row r="15">
          <cell r="C15">
            <v>23516</v>
          </cell>
          <cell r="D15">
            <v>42687</v>
          </cell>
        </row>
        <row r="16">
          <cell r="C16">
            <v>301689</v>
          </cell>
          <cell r="D16">
            <v>392624</v>
          </cell>
        </row>
        <row r="17">
          <cell r="C17">
            <v>55718</v>
          </cell>
          <cell r="D17">
            <v>81478</v>
          </cell>
        </row>
        <row r="18">
          <cell r="C18">
            <v>30799</v>
          </cell>
          <cell r="D18">
            <v>52085</v>
          </cell>
        </row>
        <row r="19">
          <cell r="C19">
            <v>11464</v>
          </cell>
          <cell r="D19">
            <v>18576</v>
          </cell>
        </row>
        <row r="20">
          <cell r="C20">
            <v>51480</v>
          </cell>
          <cell r="D20">
            <v>76750</v>
          </cell>
        </row>
        <row r="27">
          <cell r="C27">
            <v>3951</v>
          </cell>
          <cell r="D27">
            <v>5819</v>
          </cell>
        </row>
        <row r="28">
          <cell r="C28">
            <v>14476</v>
          </cell>
          <cell r="D28">
            <v>21208</v>
          </cell>
        </row>
        <row r="29">
          <cell r="C29">
            <v>3661</v>
          </cell>
          <cell r="D29">
            <v>5863</v>
          </cell>
        </row>
        <row r="30">
          <cell r="C30">
            <v>12140</v>
          </cell>
          <cell r="D30">
            <v>17972</v>
          </cell>
        </row>
        <row r="31">
          <cell r="C31">
            <v>11327</v>
          </cell>
          <cell r="D31">
            <v>17250</v>
          </cell>
        </row>
        <row r="32">
          <cell r="C32">
            <v>5924</v>
          </cell>
          <cell r="D32">
            <v>8637</v>
          </cell>
        </row>
      </sheetData>
      <sheetData sheetId="6">
        <row r="10">
          <cell r="C10">
            <v>108413</v>
          </cell>
          <cell r="D10">
            <v>1400</v>
          </cell>
          <cell r="E10">
            <v>1.3100000000000001E-2</v>
          </cell>
          <cell r="F10">
            <v>5694</v>
          </cell>
          <cell r="G10">
            <v>121</v>
          </cell>
          <cell r="H10">
            <v>2.1700000000000001E-2</v>
          </cell>
          <cell r="I10">
            <v>34972</v>
          </cell>
          <cell r="J10">
            <v>166</v>
          </cell>
          <cell r="K10">
            <v>4.7999999999999996E-3</v>
          </cell>
          <cell r="L10">
            <v>67447</v>
          </cell>
          <cell r="M10">
            <v>1082</v>
          </cell>
          <cell r="N10">
            <v>1.6299999999999999E-2</v>
          </cell>
          <cell r="O10">
            <v>300</v>
          </cell>
          <cell r="P10">
            <v>31</v>
          </cell>
          <cell r="Q10">
            <v>0.1152</v>
          </cell>
        </row>
        <row r="11">
          <cell r="C11">
            <v>135689</v>
          </cell>
          <cell r="D11">
            <v>2253</v>
          </cell>
          <cell r="E11">
            <v>1.6899999999999998E-2</v>
          </cell>
          <cell r="F11">
            <v>11602</v>
          </cell>
          <cell r="G11">
            <v>25</v>
          </cell>
          <cell r="H11">
            <v>2.2000000000000001E-3</v>
          </cell>
          <cell r="I11">
            <v>38067</v>
          </cell>
          <cell r="J11">
            <v>451</v>
          </cell>
          <cell r="K11">
            <v>1.2E-2</v>
          </cell>
          <cell r="L11">
            <v>85652</v>
          </cell>
          <cell r="M11">
            <v>1693</v>
          </cell>
          <cell r="N11">
            <v>2.0199999999999999E-2</v>
          </cell>
          <cell r="O11">
            <v>368</v>
          </cell>
          <cell r="P11">
            <v>84</v>
          </cell>
          <cell r="Q11">
            <v>0.29580000000000001</v>
          </cell>
        </row>
        <row r="12">
          <cell r="C12">
            <v>55286</v>
          </cell>
          <cell r="D12">
            <v>763</v>
          </cell>
          <cell r="E12">
            <v>1.4E-2</v>
          </cell>
          <cell r="F12">
            <v>2249</v>
          </cell>
          <cell r="G12">
            <v>16</v>
          </cell>
          <cell r="H12">
            <v>7.1999999999999998E-3</v>
          </cell>
          <cell r="I12">
            <v>16733</v>
          </cell>
          <cell r="J12">
            <v>175</v>
          </cell>
          <cell r="K12">
            <v>1.06E-2</v>
          </cell>
          <cell r="L12">
            <v>36212</v>
          </cell>
          <cell r="M12">
            <v>548</v>
          </cell>
          <cell r="N12">
            <v>1.54E-2</v>
          </cell>
          <cell r="O12">
            <v>92</v>
          </cell>
          <cell r="P12">
            <v>24</v>
          </cell>
          <cell r="Q12">
            <v>0.35289999999999999</v>
          </cell>
        </row>
        <row r="13">
          <cell r="C13">
            <v>33551</v>
          </cell>
          <cell r="D13">
            <v>320</v>
          </cell>
          <cell r="E13">
            <v>9.5999999999999992E-3</v>
          </cell>
          <cell r="F13">
            <v>4530</v>
          </cell>
          <cell r="G13">
            <v>-41</v>
          </cell>
          <cell r="H13">
            <v>-8.9999999999999993E-3</v>
          </cell>
          <cell r="I13">
            <v>9133</v>
          </cell>
          <cell r="J13">
            <v>73</v>
          </cell>
          <cell r="K13">
            <v>8.0999999999999996E-3</v>
          </cell>
          <cell r="L13">
            <v>19817</v>
          </cell>
          <cell r="M13">
            <v>274</v>
          </cell>
          <cell r="N13">
            <v>1.4E-2</v>
          </cell>
          <cell r="O13">
            <v>71</v>
          </cell>
          <cell r="P13">
            <v>14</v>
          </cell>
          <cell r="Q13">
            <v>0.24560000000000001</v>
          </cell>
        </row>
        <row r="14">
          <cell r="C14">
            <v>30371</v>
          </cell>
          <cell r="D14">
            <v>366</v>
          </cell>
          <cell r="E14">
            <v>1.2200000000000001E-2</v>
          </cell>
          <cell r="F14">
            <v>1230</v>
          </cell>
          <cell r="G14">
            <v>0</v>
          </cell>
          <cell r="I14">
            <v>9618</v>
          </cell>
          <cell r="J14">
            <v>33</v>
          </cell>
          <cell r="K14">
            <v>3.3999999999999998E-3</v>
          </cell>
          <cell r="L14">
            <v>19446</v>
          </cell>
          <cell r="M14">
            <v>329</v>
          </cell>
          <cell r="N14">
            <v>1.72E-2</v>
          </cell>
          <cell r="O14">
            <v>77</v>
          </cell>
          <cell r="P14">
            <v>4</v>
          </cell>
          <cell r="Q14">
            <v>5.4800000000000001E-2</v>
          </cell>
        </row>
        <row r="15">
          <cell r="C15">
            <v>18792</v>
          </cell>
          <cell r="D15">
            <v>-369</v>
          </cell>
          <cell r="E15">
            <v>-1.9300000000000001E-2</v>
          </cell>
          <cell r="F15">
            <v>1486</v>
          </cell>
          <cell r="G15">
            <v>-15</v>
          </cell>
          <cell r="H15">
            <v>-0.01</v>
          </cell>
          <cell r="I15">
            <v>5433</v>
          </cell>
          <cell r="J15">
            <v>-270</v>
          </cell>
          <cell r="K15">
            <v>-4.7300000000000002E-2</v>
          </cell>
          <cell r="L15">
            <v>11822</v>
          </cell>
          <cell r="M15">
            <v>-91</v>
          </cell>
          <cell r="N15">
            <v>-7.6E-3</v>
          </cell>
          <cell r="O15">
            <v>51</v>
          </cell>
          <cell r="P15">
            <v>7</v>
          </cell>
          <cell r="Q15">
            <v>0.15909999999999999</v>
          </cell>
        </row>
        <row r="16">
          <cell r="C16">
            <v>42687</v>
          </cell>
          <cell r="D16">
            <v>-522</v>
          </cell>
          <cell r="E16">
            <v>-1.21E-2</v>
          </cell>
          <cell r="F16">
            <v>8139</v>
          </cell>
          <cell r="G16">
            <v>-90</v>
          </cell>
          <cell r="H16">
            <v>-1.09E-2</v>
          </cell>
          <cell r="I16">
            <v>10962</v>
          </cell>
          <cell r="J16">
            <v>-429</v>
          </cell>
          <cell r="K16">
            <v>-3.7699999999999997E-2</v>
          </cell>
          <cell r="L16">
            <v>23516</v>
          </cell>
          <cell r="M16">
            <v>-11</v>
          </cell>
          <cell r="N16">
            <v>-5.0000000000000001E-4</v>
          </cell>
          <cell r="O16">
            <v>70</v>
          </cell>
          <cell r="P16">
            <v>8</v>
          </cell>
          <cell r="Q16">
            <v>0.129</v>
          </cell>
        </row>
        <row r="17">
          <cell r="C17">
            <v>392624</v>
          </cell>
          <cell r="D17">
            <v>3066</v>
          </cell>
          <cell r="E17">
            <v>7.9000000000000008E-3</v>
          </cell>
          <cell r="F17">
            <v>3902</v>
          </cell>
          <cell r="G17">
            <v>15</v>
          </cell>
          <cell r="H17">
            <v>3.8999999999999998E-3</v>
          </cell>
          <cell r="I17">
            <v>84902</v>
          </cell>
          <cell r="J17">
            <v>-964</v>
          </cell>
          <cell r="K17">
            <v>-1.12E-2</v>
          </cell>
          <cell r="L17">
            <v>301689</v>
          </cell>
          <cell r="M17">
            <v>3808</v>
          </cell>
          <cell r="N17">
            <v>1.2800000000000001E-2</v>
          </cell>
          <cell r="O17">
            <v>2131</v>
          </cell>
          <cell r="P17">
            <v>207</v>
          </cell>
          <cell r="Q17">
            <v>0.1076</v>
          </cell>
        </row>
        <row r="18">
          <cell r="C18">
            <v>81478</v>
          </cell>
          <cell r="D18">
            <v>-74</v>
          </cell>
          <cell r="E18">
            <v>-8.9999999999999998E-4</v>
          </cell>
          <cell r="F18">
            <v>954</v>
          </cell>
          <cell r="G18">
            <v>-9</v>
          </cell>
          <cell r="H18">
            <v>-9.2999999999999992E-3</v>
          </cell>
          <cell r="I18">
            <v>24494</v>
          </cell>
          <cell r="J18">
            <v>-800</v>
          </cell>
          <cell r="K18">
            <v>-3.1600000000000003E-2</v>
          </cell>
          <cell r="L18">
            <v>55718</v>
          </cell>
          <cell r="M18">
            <v>703</v>
          </cell>
          <cell r="N18">
            <v>1.2800000000000001E-2</v>
          </cell>
          <cell r="O18">
            <v>312</v>
          </cell>
          <cell r="P18">
            <v>32</v>
          </cell>
          <cell r="Q18">
            <v>0.1143</v>
          </cell>
        </row>
        <row r="19">
          <cell r="C19">
            <v>52085</v>
          </cell>
          <cell r="D19">
            <v>452</v>
          </cell>
          <cell r="E19">
            <v>8.8000000000000005E-3</v>
          </cell>
          <cell r="F19">
            <v>6460</v>
          </cell>
          <cell r="G19">
            <v>-77</v>
          </cell>
          <cell r="H19">
            <v>-1.18E-2</v>
          </cell>
          <cell r="I19">
            <v>14710</v>
          </cell>
          <cell r="J19">
            <v>178</v>
          </cell>
          <cell r="K19">
            <v>1.2200000000000001E-2</v>
          </cell>
          <cell r="L19">
            <v>30799</v>
          </cell>
          <cell r="M19">
            <v>330</v>
          </cell>
          <cell r="N19">
            <v>1.0800000000000001E-2</v>
          </cell>
          <cell r="O19">
            <v>116</v>
          </cell>
          <cell r="P19">
            <v>21</v>
          </cell>
          <cell r="Q19">
            <v>0.22109999999999999</v>
          </cell>
        </row>
        <row r="20">
          <cell r="C20">
            <v>18576</v>
          </cell>
          <cell r="D20">
            <v>208</v>
          </cell>
          <cell r="E20">
            <v>1.1299999999999999E-2</v>
          </cell>
          <cell r="F20">
            <v>2520</v>
          </cell>
          <cell r="G20">
            <v>36</v>
          </cell>
          <cell r="H20">
            <v>1.4500000000000001E-2</v>
          </cell>
          <cell r="I20">
            <v>4560</v>
          </cell>
          <cell r="J20">
            <v>6</v>
          </cell>
          <cell r="K20">
            <v>1.2999999999999999E-3</v>
          </cell>
          <cell r="L20">
            <v>11464</v>
          </cell>
          <cell r="M20">
            <v>160</v>
          </cell>
          <cell r="N20">
            <v>1.4200000000000001E-2</v>
          </cell>
          <cell r="O20">
            <v>32</v>
          </cell>
          <cell r="P20">
            <v>6</v>
          </cell>
          <cell r="Q20">
            <v>0.23080000000000001</v>
          </cell>
        </row>
        <row r="21">
          <cell r="C21">
            <v>76750</v>
          </cell>
          <cell r="D21">
            <v>1429</v>
          </cell>
          <cell r="E21">
            <v>1.9E-2</v>
          </cell>
          <cell r="F21">
            <v>1866</v>
          </cell>
          <cell r="G21">
            <v>43</v>
          </cell>
          <cell r="H21">
            <v>2.3599999999999999E-2</v>
          </cell>
          <cell r="I21">
            <v>23188</v>
          </cell>
          <cell r="J21">
            <v>446</v>
          </cell>
          <cell r="K21">
            <v>1.9599999999999999E-2</v>
          </cell>
          <cell r="L21">
            <v>51480</v>
          </cell>
          <cell r="M21">
            <v>925</v>
          </cell>
          <cell r="N21">
            <v>1.83E-2</v>
          </cell>
          <cell r="O21">
            <v>216</v>
          </cell>
          <cell r="P21">
            <v>15</v>
          </cell>
          <cell r="Q21">
            <v>7.46E-2</v>
          </cell>
        </row>
        <row r="30">
          <cell r="C30">
            <v>67447</v>
          </cell>
          <cell r="D30">
            <v>1082</v>
          </cell>
          <cell r="E30">
            <v>1.6299999999999999E-2</v>
          </cell>
          <cell r="F30">
            <v>25140</v>
          </cell>
          <cell r="G30">
            <v>175</v>
          </cell>
          <cell r="H30">
            <v>7.0000000000000001E-3</v>
          </cell>
          <cell r="I30">
            <v>8457</v>
          </cell>
          <cell r="J30">
            <v>72</v>
          </cell>
          <cell r="K30">
            <v>8.6E-3</v>
          </cell>
          <cell r="L30">
            <v>33850</v>
          </cell>
          <cell r="M30">
            <v>835</v>
          </cell>
          <cell r="N30">
            <v>2.53E-2</v>
          </cell>
        </row>
        <row r="31">
          <cell r="C31">
            <v>85652</v>
          </cell>
          <cell r="D31">
            <v>1693</v>
          </cell>
          <cell r="E31">
            <v>2.0199999999999999E-2</v>
          </cell>
          <cell r="F31">
            <v>31225</v>
          </cell>
          <cell r="G31">
            <v>248</v>
          </cell>
          <cell r="H31">
            <v>8.0000000000000002E-3</v>
          </cell>
          <cell r="I31">
            <v>11728</v>
          </cell>
          <cell r="J31">
            <v>196</v>
          </cell>
          <cell r="K31">
            <v>1.7000000000000001E-2</v>
          </cell>
          <cell r="L31">
            <v>42699</v>
          </cell>
          <cell r="M31">
            <v>1249</v>
          </cell>
          <cell r="N31">
            <v>3.0099999999999998E-2</v>
          </cell>
        </row>
        <row r="32">
          <cell r="C32">
            <v>36212</v>
          </cell>
          <cell r="D32">
            <v>548</v>
          </cell>
          <cell r="E32">
            <v>1.54E-2</v>
          </cell>
          <cell r="F32">
            <v>12808</v>
          </cell>
          <cell r="G32">
            <v>25</v>
          </cell>
          <cell r="H32">
            <v>2E-3</v>
          </cell>
          <cell r="I32">
            <v>5060</v>
          </cell>
          <cell r="J32">
            <v>130</v>
          </cell>
          <cell r="K32">
            <v>2.64E-2</v>
          </cell>
          <cell r="L32">
            <v>18344</v>
          </cell>
          <cell r="M32">
            <v>393</v>
          </cell>
          <cell r="N32">
            <v>2.1899999999999999E-2</v>
          </cell>
        </row>
        <row r="33">
          <cell r="C33">
            <v>19817</v>
          </cell>
          <cell r="D33">
            <v>274</v>
          </cell>
          <cell r="E33">
            <v>1.4E-2</v>
          </cell>
          <cell r="F33">
            <v>8001</v>
          </cell>
          <cell r="G33">
            <v>1</v>
          </cell>
          <cell r="I33">
            <v>2418</v>
          </cell>
          <cell r="J33">
            <v>59</v>
          </cell>
          <cell r="K33">
            <v>2.5000000000000001E-2</v>
          </cell>
          <cell r="L33">
            <v>9398</v>
          </cell>
          <cell r="M33">
            <v>214</v>
          </cell>
          <cell r="N33">
            <v>2.3300000000000001E-2</v>
          </cell>
        </row>
        <row r="34">
          <cell r="C34">
            <v>19446</v>
          </cell>
          <cell r="D34">
            <v>329</v>
          </cell>
          <cell r="E34">
            <v>1.72E-2</v>
          </cell>
          <cell r="F34">
            <v>7174</v>
          </cell>
          <cell r="G34">
            <v>72</v>
          </cell>
          <cell r="H34">
            <v>1.01E-2</v>
          </cell>
          <cell r="I34">
            <v>2544</v>
          </cell>
          <cell r="J34">
            <v>90</v>
          </cell>
          <cell r="K34">
            <v>3.6700000000000003E-2</v>
          </cell>
          <cell r="L34">
            <v>9728</v>
          </cell>
          <cell r="M34">
            <v>167</v>
          </cell>
          <cell r="N34">
            <v>1.7500000000000002E-2</v>
          </cell>
        </row>
        <row r="35">
          <cell r="C35">
            <v>11822</v>
          </cell>
          <cell r="D35">
            <v>-91</v>
          </cell>
          <cell r="E35">
            <v>-7.6E-3</v>
          </cell>
          <cell r="F35">
            <v>4585</v>
          </cell>
          <cell r="G35">
            <v>-56</v>
          </cell>
          <cell r="H35">
            <v>-1.21E-2</v>
          </cell>
          <cell r="I35">
            <v>1362</v>
          </cell>
          <cell r="J35">
            <v>-5</v>
          </cell>
          <cell r="K35">
            <v>-3.7000000000000002E-3</v>
          </cell>
          <cell r="L35">
            <v>5875</v>
          </cell>
          <cell r="M35">
            <v>-30</v>
          </cell>
          <cell r="N35">
            <v>-5.1000000000000004E-3</v>
          </cell>
        </row>
        <row r="36">
          <cell r="C36">
            <v>23516</v>
          </cell>
          <cell r="D36">
            <v>-11</v>
          </cell>
          <cell r="E36">
            <v>-5.0000000000000001E-4</v>
          </cell>
          <cell r="F36">
            <v>9964</v>
          </cell>
          <cell r="G36">
            <v>-119</v>
          </cell>
          <cell r="H36">
            <v>-1.18E-2</v>
          </cell>
          <cell r="I36">
            <v>2860</v>
          </cell>
          <cell r="J36">
            <v>-14</v>
          </cell>
          <cell r="K36">
            <v>-4.8999999999999998E-3</v>
          </cell>
          <cell r="L36">
            <v>10692</v>
          </cell>
          <cell r="M36">
            <v>122</v>
          </cell>
          <cell r="N36">
            <v>1.15E-2</v>
          </cell>
        </row>
        <row r="37">
          <cell r="C37">
            <v>301689</v>
          </cell>
          <cell r="D37">
            <v>3808</v>
          </cell>
          <cell r="E37">
            <v>1.2800000000000001E-2</v>
          </cell>
          <cell r="F37">
            <v>96101</v>
          </cell>
          <cell r="G37">
            <v>-894</v>
          </cell>
          <cell r="H37">
            <v>-9.1999999999999998E-3</v>
          </cell>
          <cell r="I37">
            <v>30982</v>
          </cell>
          <cell r="J37">
            <v>382</v>
          </cell>
          <cell r="K37">
            <v>1.2500000000000001E-2</v>
          </cell>
          <cell r="L37">
            <v>174606</v>
          </cell>
          <cell r="M37">
            <v>4320</v>
          </cell>
          <cell r="N37">
            <v>2.5399999999999999E-2</v>
          </cell>
        </row>
        <row r="38">
          <cell r="C38">
            <v>55718</v>
          </cell>
          <cell r="D38">
            <v>703</v>
          </cell>
          <cell r="E38">
            <v>1.2800000000000001E-2</v>
          </cell>
          <cell r="F38">
            <v>21020</v>
          </cell>
          <cell r="G38">
            <v>-63</v>
          </cell>
          <cell r="H38">
            <v>-3.0000000000000001E-3</v>
          </cell>
          <cell r="I38">
            <v>5241</v>
          </cell>
          <cell r="J38">
            <v>30</v>
          </cell>
          <cell r="K38">
            <v>5.7999999999999996E-3</v>
          </cell>
          <cell r="L38">
            <v>29457</v>
          </cell>
          <cell r="M38">
            <v>736</v>
          </cell>
          <cell r="N38">
            <v>2.5600000000000001E-2</v>
          </cell>
        </row>
        <row r="39">
          <cell r="C39">
            <v>30799</v>
          </cell>
          <cell r="D39">
            <v>330</v>
          </cell>
          <cell r="E39">
            <v>1.0800000000000001E-2</v>
          </cell>
          <cell r="F39">
            <v>12141</v>
          </cell>
          <cell r="G39">
            <v>-39</v>
          </cell>
          <cell r="H39">
            <v>-3.2000000000000002E-3</v>
          </cell>
          <cell r="I39">
            <v>4152</v>
          </cell>
          <cell r="J39">
            <v>67</v>
          </cell>
          <cell r="K39">
            <v>1.6400000000000001E-2</v>
          </cell>
          <cell r="L39">
            <v>14506</v>
          </cell>
          <cell r="M39">
            <v>302</v>
          </cell>
          <cell r="N39">
            <v>2.1299999999999999E-2</v>
          </cell>
        </row>
        <row r="40">
          <cell r="C40">
            <v>11464</v>
          </cell>
          <cell r="D40">
            <v>160</v>
          </cell>
          <cell r="E40">
            <v>1.4200000000000001E-2</v>
          </cell>
          <cell r="F40">
            <v>4107</v>
          </cell>
          <cell r="G40">
            <v>-19</v>
          </cell>
          <cell r="H40">
            <v>-4.5999999999999999E-3</v>
          </cell>
          <cell r="I40">
            <v>2689</v>
          </cell>
          <cell r="J40">
            <v>51</v>
          </cell>
          <cell r="K40">
            <v>1.9300000000000001E-2</v>
          </cell>
          <cell r="L40">
            <v>4668</v>
          </cell>
          <cell r="M40">
            <v>128</v>
          </cell>
          <cell r="N40">
            <v>2.8199999999999999E-2</v>
          </cell>
        </row>
        <row r="41">
          <cell r="C41">
            <v>51480</v>
          </cell>
          <cell r="D41">
            <v>925</v>
          </cell>
          <cell r="E41">
            <v>1.83E-2</v>
          </cell>
          <cell r="F41">
            <v>18686</v>
          </cell>
          <cell r="G41">
            <v>76</v>
          </cell>
          <cell r="H41">
            <v>4.1000000000000003E-3</v>
          </cell>
          <cell r="I41">
            <v>6016</v>
          </cell>
          <cell r="J41">
            <v>173</v>
          </cell>
          <cell r="K41">
            <v>2.9600000000000001E-2</v>
          </cell>
          <cell r="L41">
            <v>26778</v>
          </cell>
          <cell r="M41">
            <v>676</v>
          </cell>
          <cell r="N41">
            <v>2.5899999999999999E-2</v>
          </cell>
        </row>
        <row r="50">
          <cell r="C50">
            <v>67447</v>
          </cell>
          <cell r="D50">
            <v>1082</v>
          </cell>
          <cell r="E50">
            <v>1.6299999999999999E-2</v>
          </cell>
          <cell r="F50">
            <v>51425</v>
          </cell>
          <cell r="G50">
            <v>722</v>
          </cell>
          <cell r="H50">
            <v>1.4200000000000001E-2</v>
          </cell>
          <cell r="I50">
            <v>9909</v>
          </cell>
          <cell r="J50">
            <v>82</v>
          </cell>
          <cell r="K50">
            <v>8.3000000000000001E-3</v>
          </cell>
          <cell r="L50">
            <v>6113</v>
          </cell>
          <cell r="M50">
            <v>278</v>
          </cell>
          <cell r="N50">
            <v>4.7600000000000003E-2</v>
          </cell>
        </row>
        <row r="51">
          <cell r="C51">
            <v>85652</v>
          </cell>
          <cell r="D51">
            <v>1693</v>
          </cell>
          <cell r="E51">
            <v>2.0199999999999999E-2</v>
          </cell>
          <cell r="F51">
            <v>65623</v>
          </cell>
          <cell r="G51">
            <v>1164</v>
          </cell>
          <cell r="H51">
            <v>1.8100000000000002E-2</v>
          </cell>
          <cell r="I51">
            <v>13121</v>
          </cell>
          <cell r="J51">
            <v>417</v>
          </cell>
          <cell r="K51">
            <v>3.2800000000000003E-2</v>
          </cell>
          <cell r="L51">
            <v>6908</v>
          </cell>
          <cell r="M51">
            <v>112</v>
          </cell>
          <cell r="N51">
            <v>1.6500000000000001E-2</v>
          </cell>
        </row>
        <row r="52">
          <cell r="C52">
            <v>36212</v>
          </cell>
          <cell r="D52">
            <v>548</v>
          </cell>
          <cell r="E52">
            <v>1.54E-2</v>
          </cell>
          <cell r="F52">
            <v>27355</v>
          </cell>
          <cell r="G52">
            <v>368</v>
          </cell>
          <cell r="H52">
            <v>1.3599999999999999E-2</v>
          </cell>
          <cell r="I52">
            <v>4678</v>
          </cell>
          <cell r="J52">
            <v>36</v>
          </cell>
          <cell r="K52">
            <v>7.7999999999999996E-3</v>
          </cell>
          <cell r="L52">
            <v>4179</v>
          </cell>
          <cell r="M52">
            <v>144</v>
          </cell>
          <cell r="N52">
            <v>3.5700000000000003E-2</v>
          </cell>
        </row>
        <row r="53">
          <cell r="C53">
            <v>19817</v>
          </cell>
          <cell r="D53">
            <v>274</v>
          </cell>
          <cell r="E53">
            <v>1.4E-2</v>
          </cell>
          <cell r="F53">
            <v>14923</v>
          </cell>
          <cell r="G53">
            <v>150</v>
          </cell>
          <cell r="H53">
            <v>1.0200000000000001E-2</v>
          </cell>
          <cell r="I53">
            <v>2234</v>
          </cell>
          <cell r="J53">
            <v>11</v>
          </cell>
          <cell r="K53">
            <v>4.8999999999999998E-3</v>
          </cell>
          <cell r="L53">
            <v>2660</v>
          </cell>
          <cell r="M53">
            <v>113</v>
          </cell>
          <cell r="N53">
            <v>4.4400000000000002E-2</v>
          </cell>
        </row>
        <row r="54">
          <cell r="C54">
            <v>19446</v>
          </cell>
          <cell r="D54">
            <v>329</v>
          </cell>
          <cell r="E54">
            <v>1.72E-2</v>
          </cell>
          <cell r="F54">
            <v>14561</v>
          </cell>
          <cell r="G54">
            <v>146</v>
          </cell>
          <cell r="H54">
            <v>1.01E-2</v>
          </cell>
          <cell r="I54">
            <v>2304</v>
          </cell>
          <cell r="J54">
            <v>93</v>
          </cell>
          <cell r="K54">
            <v>4.2099999999999999E-2</v>
          </cell>
          <cell r="L54">
            <v>2581</v>
          </cell>
          <cell r="M54">
            <v>90</v>
          </cell>
          <cell r="N54">
            <v>3.61E-2</v>
          </cell>
        </row>
        <row r="55">
          <cell r="C55">
            <v>11822</v>
          </cell>
          <cell r="D55">
            <v>-91</v>
          </cell>
          <cell r="E55">
            <v>-7.6E-3</v>
          </cell>
          <cell r="F55">
            <v>8561</v>
          </cell>
          <cell r="G55">
            <v>-132</v>
          </cell>
          <cell r="H55">
            <v>-1.52E-2</v>
          </cell>
          <cell r="I55">
            <v>1131</v>
          </cell>
          <cell r="J55">
            <v>17</v>
          </cell>
          <cell r="K55">
            <v>1.5299999999999999E-2</v>
          </cell>
          <cell r="L55">
            <v>2130</v>
          </cell>
          <cell r="M55">
            <v>24</v>
          </cell>
          <cell r="N55">
            <v>1.14E-2</v>
          </cell>
        </row>
        <row r="56">
          <cell r="C56">
            <v>23516</v>
          </cell>
          <cell r="D56">
            <v>-11</v>
          </cell>
          <cell r="E56">
            <v>-5.0000000000000001E-4</v>
          </cell>
          <cell r="F56">
            <v>17979</v>
          </cell>
          <cell r="G56">
            <v>-82</v>
          </cell>
          <cell r="H56">
            <v>-4.4999999999999997E-3</v>
          </cell>
          <cell r="I56">
            <v>2996</v>
          </cell>
          <cell r="J56">
            <v>36</v>
          </cell>
          <cell r="K56">
            <v>1.2200000000000001E-2</v>
          </cell>
          <cell r="L56">
            <v>2541</v>
          </cell>
          <cell r="M56">
            <v>35</v>
          </cell>
          <cell r="N56">
            <v>1.4E-2</v>
          </cell>
        </row>
        <row r="57">
          <cell r="C57">
            <v>301689</v>
          </cell>
          <cell r="D57">
            <v>3808</v>
          </cell>
          <cell r="E57">
            <v>1.2800000000000001E-2</v>
          </cell>
          <cell r="F57">
            <v>232785</v>
          </cell>
          <cell r="G57">
            <v>1935</v>
          </cell>
          <cell r="H57">
            <v>8.3999999999999995E-3</v>
          </cell>
          <cell r="I57">
            <v>41561</v>
          </cell>
          <cell r="J57">
            <v>1157</v>
          </cell>
          <cell r="K57">
            <v>2.86E-2</v>
          </cell>
          <cell r="L57">
            <v>27343</v>
          </cell>
          <cell r="M57">
            <v>716</v>
          </cell>
          <cell r="N57">
            <v>2.69E-2</v>
          </cell>
        </row>
        <row r="58">
          <cell r="C58">
            <v>55718</v>
          </cell>
          <cell r="D58">
            <v>703</v>
          </cell>
          <cell r="E58">
            <v>1.2800000000000001E-2</v>
          </cell>
          <cell r="F58">
            <v>42685</v>
          </cell>
          <cell r="G58">
            <v>312</v>
          </cell>
          <cell r="H58">
            <v>7.4000000000000003E-3</v>
          </cell>
          <cell r="I58">
            <v>5534</v>
          </cell>
          <cell r="J58">
            <v>119</v>
          </cell>
          <cell r="K58">
            <v>2.1999999999999999E-2</v>
          </cell>
          <cell r="L58">
            <v>7499</v>
          </cell>
          <cell r="M58">
            <v>272</v>
          </cell>
          <cell r="N58">
            <v>3.7600000000000001E-2</v>
          </cell>
        </row>
        <row r="59">
          <cell r="C59">
            <v>30799</v>
          </cell>
          <cell r="D59">
            <v>330</v>
          </cell>
          <cell r="E59">
            <v>1.0800000000000001E-2</v>
          </cell>
          <cell r="F59">
            <v>23149</v>
          </cell>
          <cell r="G59">
            <v>92</v>
          </cell>
          <cell r="H59">
            <v>4.0000000000000001E-3</v>
          </cell>
          <cell r="I59">
            <v>3652</v>
          </cell>
          <cell r="J59">
            <v>124</v>
          </cell>
          <cell r="K59">
            <v>3.5099999999999999E-2</v>
          </cell>
          <cell r="L59">
            <v>3998</v>
          </cell>
          <cell r="M59">
            <v>114</v>
          </cell>
          <cell r="N59">
            <v>2.9399999999999999E-2</v>
          </cell>
        </row>
        <row r="60">
          <cell r="C60">
            <v>11464</v>
          </cell>
          <cell r="D60">
            <v>160</v>
          </cell>
          <cell r="E60">
            <v>1.4200000000000001E-2</v>
          </cell>
          <cell r="F60">
            <v>7990</v>
          </cell>
          <cell r="G60">
            <v>83</v>
          </cell>
          <cell r="H60">
            <v>1.0500000000000001E-2</v>
          </cell>
          <cell r="I60">
            <v>2208</v>
          </cell>
          <cell r="J60">
            <v>34</v>
          </cell>
          <cell r="K60">
            <v>1.5599999999999999E-2</v>
          </cell>
          <cell r="L60">
            <v>1266</v>
          </cell>
          <cell r="M60">
            <v>43</v>
          </cell>
          <cell r="N60">
            <v>3.5200000000000002E-2</v>
          </cell>
        </row>
        <row r="61">
          <cell r="C61">
            <v>51480</v>
          </cell>
          <cell r="D61">
            <v>925</v>
          </cell>
          <cell r="E61">
            <v>1.83E-2</v>
          </cell>
          <cell r="F61">
            <v>38869</v>
          </cell>
          <cell r="G61">
            <v>608</v>
          </cell>
          <cell r="H61">
            <v>1.5900000000000001E-2</v>
          </cell>
          <cell r="I61">
            <v>6190</v>
          </cell>
          <cell r="J61">
            <v>132</v>
          </cell>
          <cell r="K61">
            <v>2.18E-2</v>
          </cell>
          <cell r="L61">
            <v>6421</v>
          </cell>
          <cell r="M61">
            <v>185</v>
          </cell>
          <cell r="N61">
            <v>2.9700000000000001E-2</v>
          </cell>
        </row>
        <row r="70">
          <cell r="C70">
            <v>67447</v>
          </cell>
          <cell r="D70">
            <v>1082</v>
          </cell>
          <cell r="E70">
            <v>1.6299999999999999E-2</v>
          </cell>
          <cell r="F70">
            <v>28552</v>
          </cell>
          <cell r="G70">
            <v>253</v>
          </cell>
          <cell r="H70">
            <v>8.8999999999999999E-3</v>
          </cell>
          <cell r="I70">
            <v>25438</v>
          </cell>
          <cell r="J70">
            <v>897</v>
          </cell>
          <cell r="K70">
            <v>3.6600000000000001E-2</v>
          </cell>
          <cell r="L70">
            <v>10612</v>
          </cell>
          <cell r="M70">
            <v>-91</v>
          </cell>
          <cell r="N70">
            <v>-8.5000000000000006E-3</v>
          </cell>
          <cell r="O70">
            <v>2839</v>
          </cell>
          <cell r="P70">
            <v>17</v>
          </cell>
          <cell r="Q70">
            <v>6.0000000000000001E-3</v>
          </cell>
        </row>
        <row r="71">
          <cell r="C71">
            <v>85652</v>
          </cell>
          <cell r="D71">
            <v>1693</v>
          </cell>
          <cell r="E71">
            <v>2.0199999999999999E-2</v>
          </cell>
          <cell r="F71">
            <v>36371</v>
          </cell>
          <cell r="G71">
            <v>518</v>
          </cell>
          <cell r="H71">
            <v>1.44E-2</v>
          </cell>
          <cell r="I71">
            <v>31250</v>
          </cell>
          <cell r="J71">
            <v>1331</v>
          </cell>
          <cell r="K71">
            <v>4.4499999999999998E-2</v>
          </cell>
          <cell r="L71">
            <v>14001</v>
          </cell>
          <cell r="M71">
            <v>-203</v>
          </cell>
          <cell r="N71">
            <v>-1.43E-2</v>
          </cell>
          <cell r="O71">
            <v>4041</v>
          </cell>
          <cell r="P71">
            <v>58</v>
          </cell>
          <cell r="Q71">
            <v>1.46E-2</v>
          </cell>
        </row>
        <row r="72">
          <cell r="C72">
            <v>36212</v>
          </cell>
          <cell r="D72">
            <v>548</v>
          </cell>
          <cell r="E72">
            <v>1.54E-2</v>
          </cell>
          <cell r="F72">
            <v>14615</v>
          </cell>
          <cell r="G72">
            <v>127</v>
          </cell>
          <cell r="H72">
            <v>8.8000000000000005E-3</v>
          </cell>
          <cell r="I72">
            <v>13142</v>
          </cell>
          <cell r="J72">
            <v>585</v>
          </cell>
          <cell r="K72">
            <v>4.6600000000000003E-2</v>
          </cell>
          <cell r="L72">
            <v>6951</v>
          </cell>
          <cell r="M72">
            <v>-166</v>
          </cell>
          <cell r="N72">
            <v>-2.3300000000000001E-2</v>
          </cell>
          <cell r="O72">
            <v>1516</v>
          </cell>
          <cell r="P72">
            <v>14</v>
          </cell>
          <cell r="Q72">
            <v>9.2999999999999992E-3</v>
          </cell>
        </row>
        <row r="73">
          <cell r="C73">
            <v>19817</v>
          </cell>
          <cell r="D73">
            <v>274</v>
          </cell>
          <cell r="E73">
            <v>1.4E-2</v>
          </cell>
          <cell r="F73">
            <v>9182</v>
          </cell>
          <cell r="G73">
            <v>76</v>
          </cell>
          <cell r="H73">
            <v>8.3000000000000001E-3</v>
          </cell>
          <cell r="I73">
            <v>6006</v>
          </cell>
          <cell r="J73">
            <v>290</v>
          </cell>
          <cell r="K73">
            <v>5.0700000000000002E-2</v>
          </cell>
          <cell r="L73">
            <v>3643</v>
          </cell>
          <cell r="M73">
            <v>-80</v>
          </cell>
          <cell r="N73">
            <v>-2.1499999999999998E-2</v>
          </cell>
          <cell r="O73">
            <v>977</v>
          </cell>
          <cell r="P73">
            <v>-21</v>
          </cell>
          <cell r="Q73">
            <v>-2.1000000000000001E-2</v>
          </cell>
        </row>
        <row r="74">
          <cell r="C74">
            <v>19446</v>
          </cell>
          <cell r="D74">
            <v>329</v>
          </cell>
          <cell r="E74">
            <v>1.72E-2</v>
          </cell>
          <cell r="F74">
            <v>8411</v>
          </cell>
          <cell r="G74">
            <v>109</v>
          </cell>
          <cell r="H74">
            <v>1.3100000000000001E-2</v>
          </cell>
          <cell r="I74">
            <v>6438</v>
          </cell>
          <cell r="J74">
            <v>261</v>
          </cell>
          <cell r="K74">
            <v>4.2299999999999997E-2</v>
          </cell>
          <cell r="L74">
            <v>3719</v>
          </cell>
          <cell r="M74">
            <v>-54</v>
          </cell>
          <cell r="N74">
            <v>-1.43E-2</v>
          </cell>
          <cell r="O74">
            <v>868</v>
          </cell>
          <cell r="P74">
            <v>3</v>
          </cell>
          <cell r="Q74">
            <v>3.5000000000000001E-3</v>
          </cell>
        </row>
        <row r="75">
          <cell r="C75">
            <v>11822</v>
          </cell>
          <cell r="D75">
            <v>-91</v>
          </cell>
          <cell r="E75">
            <v>-7.6E-3</v>
          </cell>
          <cell r="F75">
            <v>5190</v>
          </cell>
          <cell r="G75">
            <v>-139</v>
          </cell>
          <cell r="H75">
            <v>-2.6100000000000002E-2</v>
          </cell>
          <cell r="I75">
            <v>4058</v>
          </cell>
          <cell r="J75">
            <v>115</v>
          </cell>
          <cell r="K75">
            <v>2.92E-2</v>
          </cell>
          <cell r="L75">
            <v>2030</v>
          </cell>
          <cell r="M75">
            <v>-55</v>
          </cell>
          <cell r="N75">
            <v>-2.64E-2</v>
          </cell>
          <cell r="O75">
            <v>531</v>
          </cell>
          <cell r="P75">
            <v>-25</v>
          </cell>
          <cell r="Q75">
            <v>-4.4999999999999998E-2</v>
          </cell>
        </row>
        <row r="76">
          <cell r="C76">
            <v>23516</v>
          </cell>
          <cell r="D76">
            <v>-11</v>
          </cell>
          <cell r="E76">
            <v>-5.0000000000000001E-4</v>
          </cell>
          <cell r="F76">
            <v>10903</v>
          </cell>
          <cell r="G76">
            <v>-132</v>
          </cell>
          <cell r="H76">
            <v>-1.2E-2</v>
          </cell>
          <cell r="I76">
            <v>7340</v>
          </cell>
          <cell r="J76">
            <v>198</v>
          </cell>
          <cell r="K76">
            <v>2.7699999999999999E-2</v>
          </cell>
          <cell r="L76">
            <v>4298</v>
          </cell>
          <cell r="M76">
            <v>-82</v>
          </cell>
          <cell r="N76">
            <v>-1.8700000000000001E-2</v>
          </cell>
          <cell r="O76">
            <v>982</v>
          </cell>
          <cell r="P76">
            <v>12</v>
          </cell>
          <cell r="Q76">
            <v>1.24E-2</v>
          </cell>
        </row>
        <row r="77">
          <cell r="C77">
            <v>301689</v>
          </cell>
          <cell r="D77">
            <v>3808</v>
          </cell>
          <cell r="E77">
            <v>1.2800000000000001E-2</v>
          </cell>
          <cell r="F77">
            <v>94258</v>
          </cell>
          <cell r="G77">
            <v>-2860</v>
          </cell>
          <cell r="H77">
            <v>-2.9399999999999999E-2</v>
          </cell>
          <cell r="I77">
            <v>155482</v>
          </cell>
          <cell r="J77">
            <v>7394</v>
          </cell>
          <cell r="K77">
            <v>4.99E-2</v>
          </cell>
          <cell r="L77">
            <v>39225</v>
          </cell>
          <cell r="M77">
            <v>-699</v>
          </cell>
          <cell r="N77">
            <v>-1.7500000000000002E-2</v>
          </cell>
          <cell r="O77">
            <v>12733</v>
          </cell>
          <cell r="P77">
            <v>-18</v>
          </cell>
          <cell r="Q77">
            <v>-1.4E-3</v>
          </cell>
        </row>
        <row r="78">
          <cell r="C78">
            <v>55718</v>
          </cell>
          <cell r="D78">
            <v>703</v>
          </cell>
          <cell r="E78">
            <v>1.2800000000000001E-2</v>
          </cell>
          <cell r="F78">
            <v>22775</v>
          </cell>
          <cell r="G78">
            <v>-91</v>
          </cell>
          <cell r="H78">
            <v>-4.0000000000000001E-3</v>
          </cell>
          <cell r="I78">
            <v>21442</v>
          </cell>
          <cell r="J78">
            <v>953</v>
          </cell>
          <cell r="K78">
            <v>4.65E-2</v>
          </cell>
          <cell r="L78">
            <v>9558</v>
          </cell>
          <cell r="M78">
            <v>-162</v>
          </cell>
          <cell r="N78">
            <v>-1.67E-2</v>
          </cell>
          <cell r="O78">
            <v>1949</v>
          </cell>
          <cell r="P78">
            <v>9</v>
          </cell>
          <cell r="Q78">
            <v>4.5999999999999999E-3</v>
          </cell>
        </row>
        <row r="79">
          <cell r="C79">
            <v>30799</v>
          </cell>
          <cell r="D79">
            <v>330</v>
          </cell>
          <cell r="E79">
            <v>1.0800000000000001E-2</v>
          </cell>
          <cell r="F79">
            <v>14936</v>
          </cell>
          <cell r="G79">
            <v>38</v>
          </cell>
          <cell r="H79">
            <v>2.5999999999999999E-3</v>
          </cell>
          <cell r="I79">
            <v>9660</v>
          </cell>
          <cell r="J79">
            <v>374</v>
          </cell>
          <cell r="K79">
            <v>4.0300000000000002E-2</v>
          </cell>
          <cell r="L79">
            <v>4911</v>
          </cell>
          <cell r="M79">
            <v>-91</v>
          </cell>
          <cell r="N79">
            <v>-1.8200000000000001E-2</v>
          </cell>
          <cell r="O79">
            <v>1294</v>
          </cell>
          <cell r="P79">
            <v>11</v>
          </cell>
          <cell r="Q79">
            <v>8.6E-3</v>
          </cell>
        </row>
        <row r="80">
          <cell r="C80">
            <v>11464</v>
          </cell>
          <cell r="D80">
            <v>160</v>
          </cell>
          <cell r="E80">
            <v>1.4200000000000001E-2</v>
          </cell>
          <cell r="F80">
            <v>4713</v>
          </cell>
          <cell r="G80">
            <v>28</v>
          </cell>
          <cell r="H80">
            <v>6.0000000000000001E-3</v>
          </cell>
          <cell r="I80">
            <v>3603</v>
          </cell>
          <cell r="J80">
            <v>158</v>
          </cell>
          <cell r="K80">
            <v>4.5900000000000003E-2</v>
          </cell>
          <cell r="L80">
            <v>2542</v>
          </cell>
          <cell r="M80">
            <v>-41</v>
          </cell>
          <cell r="N80">
            <v>-1.5900000000000001E-2</v>
          </cell>
          <cell r="O80">
            <v>597</v>
          </cell>
          <cell r="P80">
            <v>6</v>
          </cell>
          <cell r="Q80">
            <v>1.0200000000000001E-2</v>
          </cell>
        </row>
        <row r="81">
          <cell r="C81">
            <v>51480</v>
          </cell>
          <cell r="D81">
            <v>925</v>
          </cell>
          <cell r="E81">
            <v>1.83E-2</v>
          </cell>
          <cell r="F81">
            <v>20731</v>
          </cell>
          <cell r="G81">
            <v>355</v>
          </cell>
          <cell r="H81">
            <v>1.7399999999999999E-2</v>
          </cell>
          <cell r="I81">
            <v>18805</v>
          </cell>
          <cell r="J81">
            <v>705</v>
          </cell>
          <cell r="K81">
            <v>3.9E-2</v>
          </cell>
          <cell r="L81">
            <v>9830</v>
          </cell>
          <cell r="M81">
            <v>-110</v>
          </cell>
          <cell r="N81">
            <v>-1.11E-2</v>
          </cell>
          <cell r="O81">
            <v>2118</v>
          </cell>
          <cell r="P81">
            <v>-21</v>
          </cell>
          <cell r="Q81">
            <v>-9.7999999999999997E-3</v>
          </cell>
        </row>
      </sheetData>
      <sheetData sheetId="7">
        <row r="10">
          <cell r="C10">
            <v>5819</v>
          </cell>
          <cell r="D10">
            <v>107</v>
          </cell>
          <cell r="E10">
            <v>1.8700000000000001E-2</v>
          </cell>
          <cell r="F10">
            <v>270</v>
          </cell>
          <cell r="G10">
            <v>1</v>
          </cell>
          <cell r="H10">
            <v>3.7000000000000002E-3</v>
          </cell>
          <cell r="I10">
            <v>1584</v>
          </cell>
          <cell r="J10">
            <v>33</v>
          </cell>
          <cell r="K10">
            <v>2.1299999999999999E-2</v>
          </cell>
          <cell r="L10">
            <v>3951</v>
          </cell>
          <cell r="M10">
            <v>70</v>
          </cell>
          <cell r="N10">
            <v>1.7999999999999999E-2</v>
          </cell>
          <cell r="O10">
            <v>14</v>
          </cell>
          <cell r="P10">
            <v>3</v>
          </cell>
          <cell r="Q10">
            <v>0.2727</v>
          </cell>
        </row>
        <row r="11">
          <cell r="C11">
            <v>21208</v>
          </cell>
          <cell r="D11">
            <v>377</v>
          </cell>
          <cell r="E11">
            <v>1.8100000000000002E-2</v>
          </cell>
          <cell r="F11">
            <v>561</v>
          </cell>
          <cell r="G11">
            <v>16</v>
          </cell>
          <cell r="H11">
            <v>2.9399999999999999E-2</v>
          </cell>
          <cell r="I11">
            <v>6118</v>
          </cell>
          <cell r="J11">
            <v>116</v>
          </cell>
          <cell r="K11">
            <v>1.9300000000000001E-2</v>
          </cell>
          <cell r="L11">
            <v>14476</v>
          </cell>
          <cell r="M11">
            <v>252</v>
          </cell>
          <cell r="N11">
            <v>1.77E-2</v>
          </cell>
          <cell r="O11">
            <v>53</v>
          </cell>
          <cell r="P11">
            <v>-7</v>
          </cell>
          <cell r="Q11">
            <v>-0.1167</v>
          </cell>
        </row>
        <row r="12">
          <cell r="C12">
            <v>5863</v>
          </cell>
          <cell r="D12">
            <v>95</v>
          </cell>
          <cell r="E12">
            <v>1.6500000000000001E-2</v>
          </cell>
          <cell r="F12">
            <v>374</v>
          </cell>
          <cell r="G12">
            <v>10</v>
          </cell>
          <cell r="H12">
            <v>2.75E-2</v>
          </cell>
          <cell r="I12">
            <v>1812</v>
          </cell>
          <cell r="J12">
            <v>34</v>
          </cell>
          <cell r="K12">
            <v>1.9099999999999999E-2</v>
          </cell>
          <cell r="L12">
            <v>3661</v>
          </cell>
          <cell r="M12">
            <v>46</v>
          </cell>
          <cell r="N12">
            <v>1.2699999999999999E-2</v>
          </cell>
          <cell r="O12">
            <v>16</v>
          </cell>
          <cell r="P12">
            <v>5</v>
          </cell>
          <cell r="Q12">
            <v>0.45450000000000002</v>
          </cell>
        </row>
        <row r="13">
          <cell r="C13">
            <v>17972</v>
          </cell>
          <cell r="D13">
            <v>300</v>
          </cell>
          <cell r="E13">
            <v>1.7000000000000001E-2</v>
          </cell>
          <cell r="F13">
            <v>268</v>
          </cell>
          <cell r="G13">
            <v>9</v>
          </cell>
          <cell r="H13">
            <v>3.4700000000000002E-2</v>
          </cell>
          <cell r="I13">
            <v>5510</v>
          </cell>
          <cell r="J13">
            <v>106</v>
          </cell>
          <cell r="K13">
            <v>1.9599999999999999E-2</v>
          </cell>
          <cell r="L13">
            <v>12140</v>
          </cell>
          <cell r="M13">
            <v>179</v>
          </cell>
          <cell r="N13">
            <v>1.4999999999999999E-2</v>
          </cell>
          <cell r="O13">
            <v>54</v>
          </cell>
          <cell r="P13">
            <v>6</v>
          </cell>
          <cell r="Q13">
            <v>0.125</v>
          </cell>
        </row>
        <row r="14">
          <cell r="C14">
            <v>17250</v>
          </cell>
          <cell r="D14">
            <v>371</v>
          </cell>
          <cell r="E14">
            <v>2.1999999999999999E-2</v>
          </cell>
          <cell r="F14">
            <v>278</v>
          </cell>
          <cell r="G14">
            <v>8</v>
          </cell>
          <cell r="H14">
            <v>2.9600000000000001E-2</v>
          </cell>
          <cell r="I14">
            <v>5595</v>
          </cell>
          <cell r="J14">
            <v>128</v>
          </cell>
          <cell r="K14">
            <v>2.3400000000000001E-2</v>
          </cell>
          <cell r="L14">
            <v>11327</v>
          </cell>
          <cell r="M14">
            <v>226</v>
          </cell>
          <cell r="N14">
            <v>2.0400000000000001E-2</v>
          </cell>
          <cell r="O14">
            <v>50</v>
          </cell>
          <cell r="P14">
            <v>9</v>
          </cell>
          <cell r="Q14">
            <v>0.2195</v>
          </cell>
        </row>
        <row r="15">
          <cell r="C15">
            <v>8637</v>
          </cell>
          <cell r="D15">
            <v>179</v>
          </cell>
          <cell r="E15">
            <v>2.12E-2</v>
          </cell>
          <cell r="F15">
            <v>115</v>
          </cell>
          <cell r="G15">
            <v>-1</v>
          </cell>
          <cell r="H15">
            <v>-8.6E-3</v>
          </cell>
          <cell r="I15">
            <v>2569</v>
          </cell>
          <cell r="J15">
            <v>29</v>
          </cell>
          <cell r="K15">
            <v>1.14E-2</v>
          </cell>
          <cell r="L15">
            <v>5924</v>
          </cell>
          <cell r="M15">
            <v>152</v>
          </cell>
          <cell r="N15">
            <v>2.63E-2</v>
          </cell>
          <cell r="O15">
            <v>29</v>
          </cell>
          <cell r="P15">
            <v>-1</v>
          </cell>
          <cell r="Q15">
            <v>-3.3300000000000003E-2</v>
          </cell>
        </row>
        <row r="24">
          <cell r="C24">
            <v>3951</v>
          </cell>
          <cell r="D24">
            <v>70</v>
          </cell>
          <cell r="E24">
            <v>1.7999999999999999E-2</v>
          </cell>
          <cell r="F24">
            <v>1336</v>
          </cell>
          <cell r="G24">
            <v>0</v>
          </cell>
          <cell r="I24">
            <v>709</v>
          </cell>
          <cell r="J24">
            <v>23</v>
          </cell>
          <cell r="K24">
            <v>3.3500000000000002E-2</v>
          </cell>
          <cell r="L24">
            <v>1906</v>
          </cell>
          <cell r="M24">
            <v>47</v>
          </cell>
          <cell r="N24">
            <v>2.53E-2</v>
          </cell>
        </row>
        <row r="25">
          <cell r="C25">
            <v>14476</v>
          </cell>
          <cell r="D25">
            <v>252</v>
          </cell>
          <cell r="E25">
            <v>1.77E-2</v>
          </cell>
          <cell r="F25">
            <v>5269</v>
          </cell>
          <cell r="G25">
            <v>40</v>
          </cell>
          <cell r="H25">
            <v>7.6E-3</v>
          </cell>
          <cell r="I25">
            <v>1667</v>
          </cell>
          <cell r="J25">
            <v>51</v>
          </cell>
          <cell r="K25">
            <v>3.1600000000000003E-2</v>
          </cell>
          <cell r="L25">
            <v>7540</v>
          </cell>
          <cell r="M25">
            <v>161</v>
          </cell>
          <cell r="N25">
            <v>2.18E-2</v>
          </cell>
        </row>
        <row r="26">
          <cell r="C26">
            <v>3661</v>
          </cell>
          <cell r="D26">
            <v>46</v>
          </cell>
          <cell r="E26">
            <v>1.2699999999999999E-2</v>
          </cell>
          <cell r="F26">
            <v>1413</v>
          </cell>
          <cell r="G26">
            <v>9</v>
          </cell>
          <cell r="H26">
            <v>6.4000000000000003E-3</v>
          </cell>
          <cell r="I26">
            <v>603</v>
          </cell>
          <cell r="J26">
            <v>18</v>
          </cell>
          <cell r="K26">
            <v>3.0800000000000001E-2</v>
          </cell>
          <cell r="L26">
            <v>1645</v>
          </cell>
          <cell r="M26">
            <v>19</v>
          </cell>
          <cell r="N26">
            <v>1.17E-2</v>
          </cell>
        </row>
        <row r="27">
          <cell r="C27">
            <v>12140</v>
          </cell>
          <cell r="D27">
            <v>179</v>
          </cell>
          <cell r="E27">
            <v>1.4999999999999999E-2</v>
          </cell>
          <cell r="F27">
            <v>4365</v>
          </cell>
          <cell r="G27">
            <v>-5</v>
          </cell>
          <cell r="H27">
            <v>-1.1000000000000001E-3</v>
          </cell>
          <cell r="I27">
            <v>1284</v>
          </cell>
          <cell r="J27">
            <v>15</v>
          </cell>
          <cell r="K27">
            <v>1.18E-2</v>
          </cell>
          <cell r="L27">
            <v>6491</v>
          </cell>
          <cell r="M27">
            <v>169</v>
          </cell>
          <cell r="N27">
            <v>2.6700000000000002E-2</v>
          </cell>
        </row>
        <row r="28">
          <cell r="C28">
            <v>11327</v>
          </cell>
          <cell r="D28">
            <v>226</v>
          </cell>
          <cell r="E28">
            <v>2.0400000000000001E-2</v>
          </cell>
          <cell r="F28">
            <v>4144</v>
          </cell>
          <cell r="G28">
            <v>29</v>
          </cell>
          <cell r="H28">
            <v>7.0000000000000001E-3</v>
          </cell>
          <cell r="I28">
            <v>1111</v>
          </cell>
          <cell r="J28">
            <v>47</v>
          </cell>
          <cell r="K28">
            <v>4.4200000000000003E-2</v>
          </cell>
          <cell r="L28">
            <v>6072</v>
          </cell>
          <cell r="M28">
            <v>150</v>
          </cell>
          <cell r="N28">
            <v>2.53E-2</v>
          </cell>
        </row>
        <row r="29">
          <cell r="C29">
            <v>5924</v>
          </cell>
          <cell r="D29">
            <v>152</v>
          </cell>
          <cell r="E29">
            <v>2.63E-2</v>
          </cell>
          <cell r="F29">
            <v>2159</v>
          </cell>
          <cell r="G29">
            <v>3</v>
          </cell>
          <cell r="H29">
            <v>1.4E-3</v>
          </cell>
          <cell r="I29">
            <v>642</v>
          </cell>
          <cell r="J29">
            <v>19</v>
          </cell>
          <cell r="K29">
            <v>3.0499999999999999E-2</v>
          </cell>
          <cell r="L29">
            <v>3123</v>
          </cell>
          <cell r="M29">
            <v>130</v>
          </cell>
          <cell r="N29">
            <v>4.3400000000000001E-2</v>
          </cell>
        </row>
        <row r="38">
          <cell r="C38">
            <v>3951</v>
          </cell>
          <cell r="D38">
            <v>70</v>
          </cell>
          <cell r="E38">
            <v>1.7999999999999999E-2</v>
          </cell>
          <cell r="F38">
            <v>2980</v>
          </cell>
          <cell r="G38">
            <v>54</v>
          </cell>
          <cell r="H38">
            <v>1.8499999999999999E-2</v>
          </cell>
          <cell r="I38">
            <v>585</v>
          </cell>
          <cell r="J38">
            <v>12</v>
          </cell>
          <cell r="K38">
            <v>2.0899999999999998E-2</v>
          </cell>
          <cell r="L38">
            <v>386</v>
          </cell>
          <cell r="M38">
            <v>4</v>
          </cell>
          <cell r="N38">
            <v>1.0500000000000001E-2</v>
          </cell>
        </row>
        <row r="39">
          <cell r="C39">
            <v>14476</v>
          </cell>
          <cell r="D39">
            <v>252</v>
          </cell>
          <cell r="E39">
            <v>1.77E-2</v>
          </cell>
          <cell r="F39">
            <v>11049</v>
          </cell>
          <cell r="G39">
            <v>175</v>
          </cell>
          <cell r="H39">
            <v>1.61E-2</v>
          </cell>
          <cell r="I39">
            <v>1866</v>
          </cell>
          <cell r="J39">
            <v>24</v>
          </cell>
          <cell r="K39">
            <v>1.2999999999999999E-2</v>
          </cell>
          <cell r="L39">
            <v>1561</v>
          </cell>
          <cell r="M39">
            <v>53</v>
          </cell>
          <cell r="N39">
            <v>3.5099999999999999E-2</v>
          </cell>
        </row>
        <row r="40">
          <cell r="C40">
            <v>3661</v>
          </cell>
          <cell r="D40">
            <v>46</v>
          </cell>
          <cell r="E40">
            <v>1.2699999999999999E-2</v>
          </cell>
          <cell r="F40">
            <v>2797</v>
          </cell>
          <cell r="G40">
            <v>33</v>
          </cell>
          <cell r="H40">
            <v>1.1900000000000001E-2</v>
          </cell>
          <cell r="I40">
            <v>554</v>
          </cell>
          <cell r="J40">
            <v>12</v>
          </cell>
          <cell r="K40">
            <v>2.2100000000000002E-2</v>
          </cell>
          <cell r="L40">
            <v>310</v>
          </cell>
          <cell r="M40">
            <v>1</v>
          </cell>
          <cell r="N40">
            <v>3.2000000000000002E-3</v>
          </cell>
        </row>
        <row r="41">
          <cell r="C41">
            <v>12140</v>
          </cell>
          <cell r="D41">
            <v>179</v>
          </cell>
          <cell r="E41">
            <v>1.4999999999999999E-2</v>
          </cell>
          <cell r="F41">
            <v>8992</v>
          </cell>
          <cell r="G41">
            <v>129</v>
          </cell>
          <cell r="H41">
            <v>1.46E-2</v>
          </cell>
          <cell r="I41">
            <v>1431</v>
          </cell>
          <cell r="J41">
            <v>48</v>
          </cell>
          <cell r="K41">
            <v>3.4700000000000002E-2</v>
          </cell>
          <cell r="L41">
            <v>1717</v>
          </cell>
          <cell r="M41">
            <v>2</v>
          </cell>
          <cell r="N41">
            <v>1.1999999999999999E-3</v>
          </cell>
        </row>
        <row r="42">
          <cell r="C42">
            <v>11327</v>
          </cell>
          <cell r="D42">
            <v>226</v>
          </cell>
          <cell r="E42">
            <v>2.0400000000000001E-2</v>
          </cell>
          <cell r="F42">
            <v>8706</v>
          </cell>
          <cell r="G42">
            <v>138</v>
          </cell>
          <cell r="H42">
            <v>1.61E-2</v>
          </cell>
          <cell r="I42">
            <v>1241</v>
          </cell>
          <cell r="J42">
            <v>18</v>
          </cell>
          <cell r="K42">
            <v>1.47E-2</v>
          </cell>
          <cell r="L42">
            <v>1380</v>
          </cell>
          <cell r="M42">
            <v>70</v>
          </cell>
          <cell r="N42">
            <v>5.3400000000000003E-2</v>
          </cell>
        </row>
        <row r="43">
          <cell r="C43">
            <v>5924</v>
          </cell>
          <cell r="D43">
            <v>152</v>
          </cell>
          <cell r="E43">
            <v>2.63E-2</v>
          </cell>
          <cell r="F43">
            <v>4344</v>
          </cell>
          <cell r="G43">
            <v>79</v>
          </cell>
          <cell r="H43">
            <v>1.8499999999999999E-2</v>
          </cell>
          <cell r="I43">
            <v>513</v>
          </cell>
          <cell r="J43">
            <v>18</v>
          </cell>
          <cell r="K43">
            <v>3.6400000000000002E-2</v>
          </cell>
          <cell r="L43">
            <v>1067</v>
          </cell>
          <cell r="M43">
            <v>55</v>
          </cell>
          <cell r="N43">
            <v>5.4300000000000001E-2</v>
          </cell>
        </row>
        <row r="52">
          <cell r="C52">
            <v>3951</v>
          </cell>
          <cell r="D52">
            <v>70</v>
          </cell>
          <cell r="E52">
            <v>1.7999999999999999E-2</v>
          </cell>
          <cell r="F52">
            <v>1859</v>
          </cell>
          <cell r="G52">
            <v>34</v>
          </cell>
          <cell r="H52">
            <v>1.8599999999999998E-2</v>
          </cell>
          <cell r="I52">
            <v>1137</v>
          </cell>
          <cell r="J52">
            <v>64</v>
          </cell>
          <cell r="K52">
            <v>5.96E-2</v>
          </cell>
          <cell r="L52">
            <v>815</v>
          </cell>
          <cell r="M52">
            <v>-21</v>
          </cell>
          <cell r="N52">
            <v>-2.5100000000000001E-2</v>
          </cell>
          <cell r="O52">
            <v>140</v>
          </cell>
          <cell r="P52">
            <v>-7</v>
          </cell>
          <cell r="Q52">
            <v>-4.7600000000000003E-2</v>
          </cell>
        </row>
        <row r="53">
          <cell r="C53">
            <v>14476</v>
          </cell>
          <cell r="D53">
            <v>252</v>
          </cell>
          <cell r="E53">
            <v>1.77E-2</v>
          </cell>
          <cell r="F53">
            <v>5696</v>
          </cell>
          <cell r="G53">
            <v>108</v>
          </cell>
          <cell r="H53">
            <v>1.9300000000000001E-2</v>
          </cell>
          <cell r="I53">
            <v>5315</v>
          </cell>
          <cell r="J53">
            <v>178</v>
          </cell>
          <cell r="K53">
            <v>3.4700000000000002E-2</v>
          </cell>
          <cell r="L53">
            <v>2748</v>
          </cell>
          <cell r="M53">
            <v>-25</v>
          </cell>
          <cell r="N53">
            <v>-8.9999999999999993E-3</v>
          </cell>
          <cell r="O53">
            <v>717</v>
          </cell>
          <cell r="P53">
            <v>-9</v>
          </cell>
          <cell r="Q53">
            <v>-1.24E-2</v>
          </cell>
        </row>
        <row r="54">
          <cell r="C54">
            <v>3661</v>
          </cell>
          <cell r="D54">
            <v>46</v>
          </cell>
          <cell r="E54">
            <v>1.2699999999999999E-2</v>
          </cell>
          <cell r="F54">
            <v>1843</v>
          </cell>
          <cell r="G54">
            <v>26</v>
          </cell>
          <cell r="H54">
            <v>1.43E-2</v>
          </cell>
          <cell r="I54">
            <v>923</v>
          </cell>
          <cell r="J54">
            <v>26</v>
          </cell>
          <cell r="K54">
            <v>2.9000000000000001E-2</v>
          </cell>
          <cell r="L54">
            <v>746</v>
          </cell>
          <cell r="M54">
            <v>3</v>
          </cell>
          <cell r="N54">
            <v>4.0000000000000001E-3</v>
          </cell>
          <cell r="O54">
            <v>149</v>
          </cell>
          <cell r="P54">
            <v>-9</v>
          </cell>
          <cell r="Q54">
            <v>-5.7000000000000002E-2</v>
          </cell>
        </row>
        <row r="55">
          <cell r="C55">
            <v>12140</v>
          </cell>
          <cell r="D55">
            <v>179</v>
          </cell>
          <cell r="E55">
            <v>1.4999999999999999E-2</v>
          </cell>
          <cell r="F55">
            <v>4665</v>
          </cell>
          <cell r="G55">
            <v>61</v>
          </cell>
          <cell r="H55">
            <v>1.32E-2</v>
          </cell>
          <cell r="I55">
            <v>4704</v>
          </cell>
          <cell r="J55">
            <v>144</v>
          </cell>
          <cell r="K55">
            <v>3.1600000000000003E-2</v>
          </cell>
          <cell r="L55">
            <v>2298</v>
          </cell>
          <cell r="M55">
            <v>-16</v>
          </cell>
          <cell r="N55">
            <v>-6.8999999999999999E-3</v>
          </cell>
          <cell r="O55">
            <v>473</v>
          </cell>
          <cell r="P55">
            <v>-10</v>
          </cell>
          <cell r="Q55">
            <v>-2.07E-2</v>
          </cell>
        </row>
        <row r="56">
          <cell r="C56">
            <v>11327</v>
          </cell>
          <cell r="D56">
            <v>226</v>
          </cell>
          <cell r="E56">
            <v>2.0400000000000001E-2</v>
          </cell>
          <cell r="F56">
            <v>4331</v>
          </cell>
          <cell r="G56">
            <v>80</v>
          </cell>
          <cell r="H56">
            <v>1.8800000000000001E-2</v>
          </cell>
          <cell r="I56">
            <v>4420</v>
          </cell>
          <cell r="J56">
            <v>176</v>
          </cell>
          <cell r="K56">
            <v>4.1500000000000002E-2</v>
          </cell>
          <cell r="L56">
            <v>2165</v>
          </cell>
          <cell r="M56">
            <v>-39</v>
          </cell>
          <cell r="N56">
            <v>-1.77E-2</v>
          </cell>
          <cell r="O56">
            <v>411</v>
          </cell>
          <cell r="P56">
            <v>9</v>
          </cell>
          <cell r="Q56">
            <v>2.24E-2</v>
          </cell>
        </row>
        <row r="57">
          <cell r="C57">
            <v>5924</v>
          </cell>
          <cell r="D57">
            <v>152</v>
          </cell>
          <cell r="E57">
            <v>2.63E-2</v>
          </cell>
          <cell r="F57">
            <v>2337</v>
          </cell>
          <cell r="G57">
            <v>46</v>
          </cell>
          <cell r="H57">
            <v>2.01E-2</v>
          </cell>
          <cell r="I57">
            <v>2306</v>
          </cell>
          <cell r="J57">
            <v>117</v>
          </cell>
          <cell r="K57">
            <v>5.3400000000000003E-2</v>
          </cell>
          <cell r="L57">
            <v>1057</v>
          </cell>
          <cell r="M57">
            <v>-12</v>
          </cell>
          <cell r="N57">
            <v>-1.12E-2</v>
          </cell>
          <cell r="O57">
            <v>224</v>
          </cell>
          <cell r="P57">
            <v>1</v>
          </cell>
          <cell r="Q57">
            <v>4.4999999999999997E-3</v>
          </cell>
        </row>
      </sheetData>
      <sheetData sheetId="8" refreshError="1"/>
      <sheetData sheetId="9">
        <row r="8">
          <cell r="C8">
            <v>297727</v>
          </cell>
          <cell r="D8">
            <v>294878</v>
          </cell>
          <cell r="E8">
            <v>289416</v>
          </cell>
          <cell r="F8">
            <v>284585</v>
          </cell>
          <cell r="G8">
            <v>281678</v>
          </cell>
        </row>
        <row r="9">
          <cell r="C9">
            <v>92177</v>
          </cell>
          <cell r="D9">
            <v>91927</v>
          </cell>
          <cell r="E9">
            <v>91372</v>
          </cell>
          <cell r="F9">
            <v>90108</v>
          </cell>
          <cell r="G9">
            <v>89829</v>
          </cell>
        </row>
        <row r="10">
          <cell r="C10">
            <v>511422</v>
          </cell>
          <cell r="D10">
            <v>518509</v>
          </cell>
          <cell r="E10">
            <v>527442</v>
          </cell>
          <cell r="F10">
            <v>534961</v>
          </cell>
          <cell r="G10">
            <v>545466</v>
          </cell>
        </row>
        <row r="14">
          <cell r="C14">
            <v>21761</v>
          </cell>
          <cell r="D14">
            <v>21391</v>
          </cell>
          <cell r="E14">
            <v>20457</v>
          </cell>
          <cell r="F14">
            <v>20222</v>
          </cell>
          <cell r="G14">
            <v>20187</v>
          </cell>
        </row>
        <row r="15">
          <cell r="C15">
            <v>7048</v>
          </cell>
          <cell r="D15">
            <v>6973</v>
          </cell>
          <cell r="E15">
            <v>6761</v>
          </cell>
          <cell r="F15">
            <v>6699</v>
          </cell>
          <cell r="G15">
            <v>6777</v>
          </cell>
        </row>
        <row r="16">
          <cell r="C16">
            <v>34413</v>
          </cell>
          <cell r="D16">
            <v>34512</v>
          </cell>
          <cell r="E16">
            <v>34460</v>
          </cell>
          <cell r="F16">
            <v>34931</v>
          </cell>
          <cell r="G16">
            <v>35385</v>
          </cell>
        </row>
      </sheetData>
      <sheetData sheetId="10">
        <row r="8">
          <cell r="C8">
            <v>40992</v>
          </cell>
          <cell r="D8">
            <v>40215</v>
          </cell>
          <cell r="E8">
            <v>39900</v>
          </cell>
          <cell r="F8">
            <v>38980</v>
          </cell>
          <cell r="G8">
            <v>39857</v>
          </cell>
        </row>
        <row r="9">
          <cell r="C9">
            <v>358862</v>
          </cell>
          <cell r="D9">
            <v>349062</v>
          </cell>
          <cell r="E9">
            <v>338741</v>
          </cell>
          <cell r="F9">
            <v>330806</v>
          </cell>
          <cell r="G9">
            <v>324220</v>
          </cell>
        </row>
        <row r="10">
          <cell r="C10">
            <v>395924</v>
          </cell>
          <cell r="D10">
            <v>406859</v>
          </cell>
          <cell r="E10">
            <v>416939</v>
          </cell>
          <cell r="F10">
            <v>427033</v>
          </cell>
          <cell r="G10">
            <v>438222</v>
          </cell>
        </row>
        <row r="11">
          <cell r="C11">
            <v>102979</v>
          </cell>
          <cell r="D11">
            <v>106624</v>
          </cell>
          <cell r="E11">
            <v>110113</v>
          </cell>
          <cell r="F11">
            <v>110425</v>
          </cell>
          <cell r="G11">
            <v>112205</v>
          </cell>
        </row>
        <row r="12">
          <cell r="C12">
            <v>2569</v>
          </cell>
          <cell r="D12">
            <v>2554</v>
          </cell>
          <cell r="E12">
            <v>2537</v>
          </cell>
          <cell r="F12">
            <v>2410</v>
          </cell>
          <cell r="G12">
            <v>2469</v>
          </cell>
        </row>
        <row r="16">
          <cell r="C16">
            <v>3055</v>
          </cell>
          <cell r="D16">
            <v>3050</v>
          </cell>
          <cell r="E16">
            <v>2943</v>
          </cell>
          <cell r="F16">
            <v>2899</v>
          </cell>
          <cell r="G16">
            <v>2973</v>
          </cell>
        </row>
        <row r="17">
          <cell r="C17">
            <v>24664</v>
          </cell>
          <cell r="D17">
            <v>23610</v>
          </cell>
          <cell r="E17">
            <v>22117</v>
          </cell>
          <cell r="F17">
            <v>21441</v>
          </cell>
          <cell r="G17">
            <v>21072</v>
          </cell>
        </row>
        <row r="18">
          <cell r="C18">
            <v>27472</v>
          </cell>
          <cell r="D18">
            <v>27931</v>
          </cell>
          <cell r="E18">
            <v>28065</v>
          </cell>
          <cell r="F18">
            <v>28650</v>
          </cell>
          <cell r="G18">
            <v>29421</v>
          </cell>
        </row>
        <row r="19">
          <cell r="C19">
            <v>7890</v>
          </cell>
          <cell r="D19">
            <v>8144</v>
          </cell>
          <cell r="E19">
            <v>8413</v>
          </cell>
          <cell r="F19">
            <v>8723</v>
          </cell>
          <cell r="G19">
            <v>8740</v>
          </cell>
        </row>
        <row r="20">
          <cell r="C20">
            <v>141</v>
          </cell>
          <cell r="D20">
            <v>141</v>
          </cell>
          <cell r="E20">
            <v>140</v>
          </cell>
          <cell r="F20">
            <v>139</v>
          </cell>
          <cell r="G20">
            <v>143</v>
          </cell>
        </row>
      </sheetData>
      <sheetData sheetId="11">
        <row r="8">
          <cell r="C8">
            <v>271171</v>
          </cell>
          <cell r="D8">
            <v>273315</v>
          </cell>
          <cell r="E8">
            <v>274751</v>
          </cell>
          <cell r="F8">
            <v>275010</v>
          </cell>
          <cell r="G8">
            <v>277751</v>
          </cell>
        </row>
        <row r="9">
          <cell r="C9">
            <v>630155</v>
          </cell>
          <cell r="D9">
            <v>631999</v>
          </cell>
          <cell r="E9">
            <v>633479</v>
          </cell>
          <cell r="F9">
            <v>634644</v>
          </cell>
          <cell r="G9">
            <v>639222</v>
          </cell>
        </row>
        <row r="13">
          <cell r="C13">
            <v>21026</v>
          </cell>
          <cell r="D13">
            <v>21028</v>
          </cell>
          <cell r="E13">
            <v>20769</v>
          </cell>
          <cell r="F13">
            <v>20822</v>
          </cell>
          <cell r="G13">
            <v>21105</v>
          </cell>
        </row>
        <row r="14">
          <cell r="C14">
            <v>42196</v>
          </cell>
          <cell r="D14">
            <v>41848</v>
          </cell>
          <cell r="E14">
            <v>40909</v>
          </cell>
          <cell r="F14">
            <v>41030</v>
          </cell>
          <cell r="G14">
            <v>41244</v>
          </cell>
        </row>
      </sheetData>
      <sheetData sheetId="12">
        <row r="9">
          <cell r="C9">
            <v>794394</v>
          </cell>
          <cell r="D9">
            <v>795648</v>
          </cell>
          <cell r="E9">
            <v>796615</v>
          </cell>
          <cell r="F9">
            <v>796713</v>
          </cell>
          <cell r="G9">
            <v>802309</v>
          </cell>
        </row>
        <row r="10">
          <cell r="C10">
            <v>106932</v>
          </cell>
          <cell r="D10">
            <v>109666</v>
          </cell>
          <cell r="E10">
            <v>111615</v>
          </cell>
          <cell r="F10">
            <v>112941</v>
          </cell>
          <cell r="G10">
            <v>114664</v>
          </cell>
        </row>
        <row r="14">
          <cell r="C14">
            <v>57852</v>
          </cell>
          <cell r="D14">
            <v>57403</v>
          </cell>
          <cell r="E14">
            <v>56430</v>
          </cell>
          <cell r="F14">
            <v>56459</v>
          </cell>
          <cell r="G14">
            <v>56710</v>
          </cell>
        </row>
        <row r="15">
          <cell r="C15">
            <v>5370</v>
          </cell>
          <cell r="D15">
            <v>5473</v>
          </cell>
          <cell r="E15">
            <v>5248</v>
          </cell>
          <cell r="F15">
            <v>5393</v>
          </cell>
          <cell r="G15">
            <v>5639</v>
          </cell>
        </row>
      </sheetData>
      <sheetData sheetId="13">
        <row r="10">
          <cell r="C10">
            <v>4400</v>
          </cell>
          <cell r="D10">
            <v>51</v>
          </cell>
          <cell r="E10">
            <v>1.17E-2</v>
          </cell>
          <cell r="F10">
            <v>1398</v>
          </cell>
          <cell r="G10">
            <v>0</v>
          </cell>
          <cell r="I10">
            <v>783</v>
          </cell>
          <cell r="J10">
            <v>-3</v>
          </cell>
          <cell r="K10">
            <v>-3.8E-3</v>
          </cell>
          <cell r="L10">
            <v>2219</v>
          </cell>
          <cell r="M10">
            <v>54</v>
          </cell>
          <cell r="N10">
            <v>2.4899999999999999E-2</v>
          </cell>
        </row>
        <row r="11">
          <cell r="C11">
            <v>18402</v>
          </cell>
          <cell r="D11">
            <v>141</v>
          </cell>
          <cell r="E11">
            <v>7.7000000000000002E-3</v>
          </cell>
          <cell r="F11">
            <v>5854</v>
          </cell>
          <cell r="G11">
            <v>-19</v>
          </cell>
          <cell r="H11">
            <v>-3.2000000000000002E-3</v>
          </cell>
          <cell r="I11">
            <v>1943</v>
          </cell>
          <cell r="J11">
            <v>43</v>
          </cell>
          <cell r="K11">
            <v>2.2599999999999999E-2</v>
          </cell>
          <cell r="L11">
            <v>10605</v>
          </cell>
          <cell r="M11">
            <v>117</v>
          </cell>
          <cell r="N11">
            <v>1.12E-2</v>
          </cell>
        </row>
        <row r="12">
          <cell r="C12">
            <v>4124</v>
          </cell>
          <cell r="D12">
            <v>0</v>
          </cell>
          <cell r="F12">
            <v>1465</v>
          </cell>
          <cell r="G12">
            <v>-1</v>
          </cell>
          <cell r="H12">
            <v>-6.9999999999999999E-4</v>
          </cell>
          <cell r="I12">
            <v>682</v>
          </cell>
          <cell r="J12">
            <v>-3</v>
          </cell>
          <cell r="K12">
            <v>-4.4000000000000003E-3</v>
          </cell>
          <cell r="L12">
            <v>1977</v>
          </cell>
          <cell r="M12">
            <v>4</v>
          </cell>
          <cell r="N12">
            <v>2E-3</v>
          </cell>
        </row>
        <row r="13">
          <cell r="C13">
            <v>14500</v>
          </cell>
          <cell r="D13">
            <v>137</v>
          </cell>
          <cell r="E13">
            <v>9.4999999999999998E-3</v>
          </cell>
          <cell r="F13">
            <v>4657</v>
          </cell>
          <cell r="G13">
            <v>-3</v>
          </cell>
          <cell r="H13">
            <v>-5.9999999999999995E-4</v>
          </cell>
          <cell r="I13">
            <v>1446</v>
          </cell>
          <cell r="J13">
            <v>-2</v>
          </cell>
          <cell r="K13">
            <v>-1.4E-3</v>
          </cell>
          <cell r="L13">
            <v>8397</v>
          </cell>
          <cell r="M13">
            <v>142</v>
          </cell>
          <cell r="N13">
            <v>1.72E-2</v>
          </cell>
        </row>
        <row r="14">
          <cell r="C14">
            <v>13982</v>
          </cell>
          <cell r="D14">
            <v>107</v>
          </cell>
          <cell r="E14">
            <v>7.7000000000000002E-3</v>
          </cell>
          <cell r="F14">
            <v>4439</v>
          </cell>
          <cell r="G14">
            <v>-7</v>
          </cell>
          <cell r="H14">
            <v>-1.6000000000000001E-3</v>
          </cell>
          <cell r="I14">
            <v>1243</v>
          </cell>
          <cell r="J14">
            <v>39</v>
          </cell>
          <cell r="K14">
            <v>3.2399999999999998E-2</v>
          </cell>
          <cell r="L14">
            <v>8300</v>
          </cell>
          <cell r="M14">
            <v>75</v>
          </cell>
          <cell r="N14">
            <v>9.1000000000000004E-3</v>
          </cell>
        </row>
        <row r="15">
          <cell r="C15">
            <v>6939</v>
          </cell>
          <cell r="D15">
            <v>61</v>
          </cell>
          <cell r="E15">
            <v>8.8999999999999999E-3</v>
          </cell>
          <cell r="F15">
            <v>2374</v>
          </cell>
          <cell r="G15">
            <v>-5</v>
          </cell>
          <cell r="H15">
            <v>-2.0999999999999999E-3</v>
          </cell>
          <cell r="I15">
            <v>680</v>
          </cell>
          <cell r="J15">
            <v>4</v>
          </cell>
          <cell r="K15">
            <v>5.8999999999999999E-3</v>
          </cell>
          <cell r="L15">
            <v>3885</v>
          </cell>
          <cell r="M15">
            <v>62</v>
          </cell>
          <cell r="N15">
            <v>1.6199999999999999E-2</v>
          </cell>
        </row>
        <row r="24">
          <cell r="C24">
            <v>4400</v>
          </cell>
          <cell r="D24">
            <v>51</v>
          </cell>
          <cell r="E24">
            <v>1.17E-2</v>
          </cell>
          <cell r="F24">
            <v>233</v>
          </cell>
          <cell r="G24">
            <v>1</v>
          </cell>
          <cell r="H24">
            <v>4.3E-3</v>
          </cell>
          <cell r="I24">
            <v>1478</v>
          </cell>
          <cell r="J24">
            <v>-17</v>
          </cell>
          <cell r="K24">
            <v>-1.14E-2</v>
          </cell>
          <cell r="L24">
            <v>2104</v>
          </cell>
          <cell r="M24">
            <v>65</v>
          </cell>
          <cell r="N24">
            <v>3.1899999999999998E-2</v>
          </cell>
          <cell r="O24">
            <v>576</v>
          </cell>
          <cell r="P24">
            <v>2</v>
          </cell>
          <cell r="Q24">
            <v>3.5000000000000001E-3</v>
          </cell>
        </row>
        <row r="25">
          <cell r="C25">
            <v>18402</v>
          </cell>
          <cell r="D25">
            <v>141</v>
          </cell>
          <cell r="E25">
            <v>7.7000000000000002E-3</v>
          </cell>
          <cell r="F25">
            <v>780</v>
          </cell>
          <cell r="G25">
            <v>22</v>
          </cell>
          <cell r="H25">
            <v>2.9000000000000001E-2</v>
          </cell>
          <cell r="I25">
            <v>5942</v>
          </cell>
          <cell r="J25">
            <v>-108</v>
          </cell>
          <cell r="K25">
            <v>-1.7899999999999999E-2</v>
          </cell>
          <cell r="L25">
            <v>8838</v>
          </cell>
          <cell r="M25">
            <v>198</v>
          </cell>
          <cell r="N25">
            <v>2.29E-2</v>
          </cell>
          <cell r="O25">
            <v>2783</v>
          </cell>
          <cell r="P25">
            <v>27</v>
          </cell>
          <cell r="Q25">
            <v>9.7999999999999997E-3</v>
          </cell>
        </row>
        <row r="26">
          <cell r="C26">
            <v>4124</v>
          </cell>
          <cell r="D26">
            <v>0</v>
          </cell>
          <cell r="F26">
            <v>222</v>
          </cell>
          <cell r="G26">
            <v>-5</v>
          </cell>
          <cell r="H26">
            <v>-2.1999999999999999E-2</v>
          </cell>
          <cell r="I26">
            <v>1522</v>
          </cell>
          <cell r="J26">
            <v>-53</v>
          </cell>
          <cell r="K26">
            <v>-3.3700000000000001E-2</v>
          </cell>
          <cell r="L26">
            <v>1852</v>
          </cell>
          <cell r="M26">
            <v>41</v>
          </cell>
          <cell r="N26">
            <v>2.2599999999999999E-2</v>
          </cell>
          <cell r="O26">
            <v>522</v>
          </cell>
          <cell r="P26">
            <v>17</v>
          </cell>
          <cell r="Q26">
            <v>3.3700000000000001E-2</v>
          </cell>
        </row>
        <row r="27">
          <cell r="C27">
            <v>14500</v>
          </cell>
          <cell r="D27">
            <v>137</v>
          </cell>
          <cell r="E27">
            <v>9.4999999999999998E-3</v>
          </cell>
          <cell r="F27">
            <v>717</v>
          </cell>
          <cell r="G27">
            <v>14</v>
          </cell>
          <cell r="H27">
            <v>1.9900000000000001E-2</v>
          </cell>
          <cell r="I27">
            <v>5024</v>
          </cell>
          <cell r="J27">
            <v>-28</v>
          </cell>
          <cell r="K27">
            <v>-5.4999999999999997E-3</v>
          </cell>
          <cell r="L27">
            <v>6764</v>
          </cell>
          <cell r="M27">
            <v>188</v>
          </cell>
          <cell r="N27">
            <v>2.86E-2</v>
          </cell>
          <cell r="O27">
            <v>1969</v>
          </cell>
          <cell r="P27">
            <v>-38</v>
          </cell>
          <cell r="Q27">
            <v>-1.89E-2</v>
          </cell>
        </row>
        <row r="28">
          <cell r="C28">
            <v>13982</v>
          </cell>
          <cell r="D28">
            <v>107</v>
          </cell>
          <cell r="E28">
            <v>7.7000000000000002E-3</v>
          </cell>
          <cell r="F28">
            <v>669</v>
          </cell>
          <cell r="G28">
            <v>31</v>
          </cell>
          <cell r="H28">
            <v>4.8599999999999997E-2</v>
          </cell>
          <cell r="I28">
            <v>4620</v>
          </cell>
          <cell r="J28">
            <v>-119</v>
          </cell>
          <cell r="K28">
            <v>-2.5100000000000001E-2</v>
          </cell>
          <cell r="L28">
            <v>6600</v>
          </cell>
          <cell r="M28">
            <v>186</v>
          </cell>
          <cell r="N28">
            <v>2.9000000000000001E-2</v>
          </cell>
          <cell r="O28">
            <v>2059</v>
          </cell>
          <cell r="P28">
            <v>8</v>
          </cell>
          <cell r="Q28">
            <v>3.8999999999999998E-3</v>
          </cell>
        </row>
        <row r="29">
          <cell r="C29">
            <v>6939</v>
          </cell>
          <cell r="D29">
            <v>61</v>
          </cell>
          <cell r="E29">
            <v>8.8999999999999999E-3</v>
          </cell>
          <cell r="F29">
            <v>351</v>
          </cell>
          <cell r="G29">
            <v>11</v>
          </cell>
          <cell r="H29">
            <v>3.2399999999999998E-2</v>
          </cell>
          <cell r="I29">
            <v>2486</v>
          </cell>
          <cell r="J29">
            <v>-44</v>
          </cell>
          <cell r="K29">
            <v>-1.7399999999999999E-2</v>
          </cell>
          <cell r="L29">
            <v>3262</v>
          </cell>
          <cell r="M29">
            <v>93</v>
          </cell>
          <cell r="N29">
            <v>2.93E-2</v>
          </cell>
          <cell r="O29">
            <v>831</v>
          </cell>
          <cell r="P29">
            <v>1</v>
          </cell>
          <cell r="Q29">
            <v>1.1999999999999999E-3</v>
          </cell>
        </row>
        <row r="38">
          <cell r="C38">
            <v>4400</v>
          </cell>
          <cell r="D38">
            <v>51</v>
          </cell>
          <cell r="E38">
            <v>1.17E-2</v>
          </cell>
          <cell r="F38">
            <v>1570</v>
          </cell>
          <cell r="G38">
            <v>6</v>
          </cell>
          <cell r="H38">
            <v>3.8E-3</v>
          </cell>
          <cell r="I38">
            <v>2830</v>
          </cell>
          <cell r="J38">
            <v>45</v>
          </cell>
          <cell r="K38">
            <v>1.6199999999999999E-2</v>
          </cell>
        </row>
        <row r="39">
          <cell r="C39">
            <v>18402</v>
          </cell>
          <cell r="D39">
            <v>141</v>
          </cell>
          <cell r="E39">
            <v>7.7000000000000002E-3</v>
          </cell>
          <cell r="F39">
            <v>6097</v>
          </cell>
          <cell r="G39">
            <v>71</v>
          </cell>
          <cell r="H39">
            <v>1.18E-2</v>
          </cell>
          <cell r="I39">
            <v>12305</v>
          </cell>
          <cell r="J39">
            <v>70</v>
          </cell>
          <cell r="K39">
            <v>5.7000000000000002E-3</v>
          </cell>
        </row>
        <row r="40">
          <cell r="C40">
            <v>4124</v>
          </cell>
          <cell r="D40">
            <v>0</v>
          </cell>
          <cell r="F40">
            <v>1519</v>
          </cell>
          <cell r="G40">
            <v>10</v>
          </cell>
          <cell r="H40">
            <v>6.6E-3</v>
          </cell>
          <cell r="I40">
            <v>2605</v>
          </cell>
          <cell r="J40">
            <v>-10</v>
          </cell>
          <cell r="K40">
            <v>-3.8E-3</v>
          </cell>
        </row>
        <row r="41">
          <cell r="C41">
            <v>14500</v>
          </cell>
          <cell r="D41">
            <v>137</v>
          </cell>
          <cell r="E41">
            <v>9.4999999999999998E-3</v>
          </cell>
          <cell r="F41">
            <v>4911</v>
          </cell>
          <cell r="G41">
            <v>101</v>
          </cell>
          <cell r="H41">
            <v>2.1000000000000001E-2</v>
          </cell>
          <cell r="I41">
            <v>9589</v>
          </cell>
          <cell r="J41">
            <v>36</v>
          </cell>
          <cell r="K41">
            <v>3.8E-3</v>
          </cell>
        </row>
        <row r="42">
          <cell r="C42">
            <v>13982</v>
          </cell>
          <cell r="D42">
            <v>107</v>
          </cell>
          <cell r="E42">
            <v>7.7000000000000002E-3</v>
          </cell>
          <cell r="F42">
            <v>4705</v>
          </cell>
          <cell r="G42">
            <v>41</v>
          </cell>
          <cell r="H42">
            <v>8.8000000000000005E-3</v>
          </cell>
          <cell r="I42">
            <v>9277</v>
          </cell>
          <cell r="J42">
            <v>66</v>
          </cell>
          <cell r="K42">
            <v>7.1999999999999998E-3</v>
          </cell>
        </row>
        <row r="43">
          <cell r="C43">
            <v>6939</v>
          </cell>
          <cell r="D43">
            <v>61</v>
          </cell>
          <cell r="E43">
            <v>8.8999999999999999E-3</v>
          </cell>
          <cell r="F43">
            <v>2302</v>
          </cell>
          <cell r="G43">
            <v>54</v>
          </cell>
          <cell r="H43">
            <v>2.4E-2</v>
          </cell>
          <cell r="I43">
            <v>4637</v>
          </cell>
          <cell r="J43">
            <v>7</v>
          </cell>
          <cell r="K43">
            <v>1.5E-3</v>
          </cell>
        </row>
        <row r="52">
          <cell r="C52">
            <v>4400</v>
          </cell>
          <cell r="D52">
            <v>51</v>
          </cell>
          <cell r="E52">
            <v>1.17E-2</v>
          </cell>
          <cell r="F52">
            <v>3987</v>
          </cell>
          <cell r="G52">
            <v>49</v>
          </cell>
          <cell r="H52">
            <v>1.24E-2</v>
          </cell>
          <cell r="I52">
            <v>413</v>
          </cell>
          <cell r="J52">
            <v>2</v>
          </cell>
          <cell r="K52">
            <v>4.8999999999999998E-3</v>
          </cell>
        </row>
        <row r="53">
          <cell r="C53">
            <v>18402</v>
          </cell>
          <cell r="D53">
            <v>141</v>
          </cell>
          <cell r="E53">
            <v>7.7000000000000002E-3</v>
          </cell>
          <cell r="F53">
            <v>16851</v>
          </cell>
          <cell r="G53">
            <v>73</v>
          </cell>
          <cell r="H53">
            <v>4.4000000000000003E-3</v>
          </cell>
          <cell r="I53">
            <v>1551</v>
          </cell>
          <cell r="J53">
            <v>68</v>
          </cell>
          <cell r="K53">
            <v>4.5900000000000003E-2</v>
          </cell>
        </row>
        <row r="54">
          <cell r="C54">
            <v>4124</v>
          </cell>
          <cell r="D54">
            <v>0</v>
          </cell>
          <cell r="F54">
            <v>3627</v>
          </cell>
          <cell r="G54">
            <v>5</v>
          </cell>
          <cell r="H54">
            <v>1.4E-3</v>
          </cell>
          <cell r="I54">
            <v>497</v>
          </cell>
          <cell r="J54">
            <v>-5</v>
          </cell>
          <cell r="K54">
            <v>-0.01</v>
          </cell>
        </row>
        <row r="55">
          <cell r="C55">
            <v>14500</v>
          </cell>
          <cell r="D55">
            <v>137</v>
          </cell>
          <cell r="E55">
            <v>9.4999999999999998E-3</v>
          </cell>
          <cell r="F55">
            <v>13078</v>
          </cell>
          <cell r="G55">
            <v>56</v>
          </cell>
          <cell r="H55">
            <v>4.3E-3</v>
          </cell>
          <cell r="I55">
            <v>1422</v>
          </cell>
          <cell r="J55">
            <v>81</v>
          </cell>
          <cell r="K55">
            <v>6.0400000000000002E-2</v>
          </cell>
        </row>
        <row r="56">
          <cell r="C56">
            <v>13982</v>
          </cell>
          <cell r="D56">
            <v>107</v>
          </cell>
          <cell r="E56">
            <v>7.7000000000000002E-3</v>
          </cell>
          <cell r="F56">
            <v>12917</v>
          </cell>
          <cell r="G56">
            <v>60</v>
          </cell>
          <cell r="H56">
            <v>4.7000000000000002E-3</v>
          </cell>
          <cell r="I56">
            <v>1065</v>
          </cell>
          <cell r="J56">
            <v>47</v>
          </cell>
          <cell r="K56">
            <v>4.6199999999999998E-2</v>
          </cell>
        </row>
        <row r="57">
          <cell r="C57">
            <v>6939</v>
          </cell>
          <cell r="D57">
            <v>61</v>
          </cell>
          <cell r="E57">
            <v>8.8999999999999999E-3</v>
          </cell>
          <cell r="F57">
            <v>6248</v>
          </cell>
          <cell r="G57">
            <v>8</v>
          </cell>
          <cell r="H57">
            <v>1.2999999999999999E-3</v>
          </cell>
          <cell r="I57">
            <v>691</v>
          </cell>
          <cell r="J57">
            <v>53</v>
          </cell>
          <cell r="K57">
            <v>8.3099999999999993E-2</v>
          </cell>
        </row>
      </sheetData>
      <sheetData sheetId="14" refreshError="1"/>
      <sheetData sheetId="15">
        <row r="9">
          <cell r="C9">
            <v>15085</v>
          </cell>
          <cell r="D9">
            <v>12172</v>
          </cell>
          <cell r="E9">
            <v>11942</v>
          </cell>
          <cell r="F9">
            <v>7730</v>
          </cell>
          <cell r="G9">
            <v>9811</v>
          </cell>
        </row>
        <row r="10">
          <cell r="C10">
            <v>23475</v>
          </cell>
          <cell r="D10">
            <v>24347</v>
          </cell>
          <cell r="E10">
            <v>25022</v>
          </cell>
          <cell r="F10">
            <v>11181</v>
          </cell>
          <cell r="G10">
            <v>13742</v>
          </cell>
        </row>
        <row r="11">
          <cell r="C11">
            <v>49927</v>
          </cell>
          <cell r="D11">
            <v>51852</v>
          </cell>
          <cell r="E11">
            <v>50985</v>
          </cell>
          <cell r="F11">
            <v>47966</v>
          </cell>
          <cell r="G11">
            <v>53891</v>
          </cell>
        </row>
        <row r="15">
          <cell r="C15">
            <v>14362</v>
          </cell>
          <cell r="D15">
            <v>12040</v>
          </cell>
          <cell r="E15">
            <v>12015</v>
          </cell>
          <cell r="F15">
            <v>8473</v>
          </cell>
          <cell r="G15">
            <v>10069</v>
          </cell>
        </row>
        <row r="16">
          <cell r="C16">
            <v>18489</v>
          </cell>
          <cell r="D16">
            <v>20057</v>
          </cell>
          <cell r="E16">
            <v>20379</v>
          </cell>
          <cell r="F16">
            <v>9562</v>
          </cell>
          <cell r="G16">
            <v>9606</v>
          </cell>
        </row>
        <row r="17">
          <cell r="C17">
            <v>43424</v>
          </cell>
          <cell r="D17">
            <v>45281</v>
          </cell>
          <cell r="E17">
            <v>44422</v>
          </cell>
          <cell r="F17">
            <v>42081</v>
          </cell>
          <cell r="G17">
            <v>48773</v>
          </cell>
        </row>
      </sheetData>
      <sheetData sheetId="16">
        <row r="9">
          <cell r="C9">
            <v>9992</v>
          </cell>
          <cell r="D9">
            <v>10157</v>
          </cell>
          <cell r="E9">
            <v>13452</v>
          </cell>
          <cell r="F9">
            <v>9616</v>
          </cell>
          <cell r="G9">
            <v>11697</v>
          </cell>
        </row>
        <row r="10">
          <cell r="C10">
            <v>59227</v>
          </cell>
          <cell r="D10">
            <v>58490</v>
          </cell>
          <cell r="E10">
            <v>54222</v>
          </cell>
          <cell r="F10">
            <v>38500</v>
          </cell>
          <cell r="G10">
            <v>45451</v>
          </cell>
        </row>
        <row r="11">
          <cell r="C11">
            <v>8951</v>
          </cell>
          <cell r="D11">
            <v>8665</v>
          </cell>
          <cell r="E11">
            <v>9581</v>
          </cell>
          <cell r="F11">
            <v>6195</v>
          </cell>
          <cell r="G11">
            <v>8658</v>
          </cell>
        </row>
        <row r="12">
          <cell r="C12">
            <v>2211</v>
          </cell>
          <cell r="D12">
            <v>2319</v>
          </cell>
          <cell r="E12">
            <v>2661</v>
          </cell>
          <cell r="F12">
            <v>1648</v>
          </cell>
          <cell r="G12">
            <v>2205</v>
          </cell>
        </row>
        <row r="13">
          <cell r="C13">
            <v>3494</v>
          </cell>
          <cell r="D13">
            <v>4297</v>
          </cell>
          <cell r="E13">
            <v>3576</v>
          </cell>
          <cell r="F13">
            <v>3379</v>
          </cell>
          <cell r="G13">
            <v>4113</v>
          </cell>
        </row>
        <row r="14">
          <cell r="C14">
            <v>4007</v>
          </cell>
          <cell r="D14">
            <v>4162</v>
          </cell>
          <cell r="E14">
            <v>4229</v>
          </cell>
          <cell r="F14">
            <v>7391</v>
          </cell>
          <cell r="G14">
            <v>5194</v>
          </cell>
        </row>
        <row r="15">
          <cell r="C15">
            <v>605</v>
          </cell>
          <cell r="D15">
            <v>281</v>
          </cell>
          <cell r="E15">
            <v>228</v>
          </cell>
          <cell r="F15">
            <v>148</v>
          </cell>
          <cell r="G15">
            <v>126</v>
          </cell>
        </row>
        <row r="17">
          <cell r="C17">
            <v>18591</v>
          </cell>
          <cell r="D17">
            <v>15181</v>
          </cell>
          <cell r="E17">
            <v>11389</v>
          </cell>
          <cell r="F17">
            <v>7477</v>
          </cell>
          <cell r="G17">
            <v>8894</v>
          </cell>
        </row>
        <row r="18">
          <cell r="C18">
            <v>79</v>
          </cell>
          <cell r="D18">
            <v>227</v>
          </cell>
          <cell r="E18">
            <v>695</v>
          </cell>
          <cell r="F18">
            <v>236</v>
          </cell>
          <cell r="G18">
            <v>258</v>
          </cell>
        </row>
        <row r="22">
          <cell r="C22">
            <v>10899</v>
          </cell>
          <cell r="D22">
            <v>10870</v>
          </cell>
          <cell r="E22">
            <v>11938</v>
          </cell>
          <cell r="F22">
            <v>10167</v>
          </cell>
          <cell r="G22">
            <v>11750</v>
          </cell>
        </row>
        <row r="23">
          <cell r="C23">
            <v>57383</v>
          </cell>
          <cell r="D23">
            <v>58318</v>
          </cell>
          <cell r="E23">
            <v>56504</v>
          </cell>
          <cell r="F23">
            <v>42026</v>
          </cell>
          <cell r="G23">
            <v>47294</v>
          </cell>
        </row>
        <row r="24">
          <cell r="C24">
            <v>1566</v>
          </cell>
          <cell r="D24">
            <v>1720</v>
          </cell>
          <cell r="E24">
            <v>1799</v>
          </cell>
          <cell r="F24">
            <v>1221</v>
          </cell>
          <cell r="G24">
            <v>1472</v>
          </cell>
        </row>
        <row r="25">
          <cell r="C25">
            <v>1704</v>
          </cell>
          <cell r="D25">
            <v>1912</v>
          </cell>
          <cell r="E25">
            <v>2194</v>
          </cell>
          <cell r="F25">
            <v>1670</v>
          </cell>
          <cell r="G25">
            <v>2065</v>
          </cell>
        </row>
        <row r="26">
          <cell r="C26">
            <v>739</v>
          </cell>
          <cell r="D26">
            <v>718</v>
          </cell>
          <cell r="E26">
            <v>654</v>
          </cell>
          <cell r="F26">
            <v>776</v>
          </cell>
          <cell r="G26">
            <v>698</v>
          </cell>
        </row>
        <row r="27">
          <cell r="C27">
            <v>3564</v>
          </cell>
          <cell r="D27">
            <v>3638</v>
          </cell>
          <cell r="E27">
            <v>3576</v>
          </cell>
          <cell r="F27">
            <v>4187</v>
          </cell>
          <cell r="G27">
            <v>5099</v>
          </cell>
        </row>
        <row r="28">
          <cell r="C28">
            <v>420</v>
          </cell>
          <cell r="D28">
            <v>202</v>
          </cell>
          <cell r="E28">
            <v>151</v>
          </cell>
          <cell r="F28">
            <v>69</v>
          </cell>
          <cell r="G28">
            <v>70</v>
          </cell>
        </row>
        <row r="30">
          <cell r="C30">
            <v>18324</v>
          </cell>
          <cell r="D30">
            <v>15117</v>
          </cell>
          <cell r="E30">
            <v>11435</v>
          </cell>
          <cell r="F30">
            <v>7321</v>
          </cell>
          <cell r="G30">
            <v>8895</v>
          </cell>
        </row>
        <row r="31">
          <cell r="C31">
            <v>128</v>
          </cell>
          <cell r="D31">
            <v>203</v>
          </cell>
          <cell r="E31">
            <v>313</v>
          </cell>
          <cell r="F31">
            <v>213</v>
          </cell>
          <cell r="G31">
            <v>292</v>
          </cell>
        </row>
      </sheetData>
      <sheetData sheetId="17">
        <row r="9">
          <cell r="C9">
            <v>34778</v>
          </cell>
          <cell r="D9">
            <v>34256</v>
          </cell>
          <cell r="E9">
            <v>34718</v>
          </cell>
          <cell r="F9">
            <v>23982</v>
          </cell>
          <cell r="G9">
            <v>29723</v>
          </cell>
        </row>
        <row r="10">
          <cell r="C10">
            <v>39542</v>
          </cell>
          <cell r="D10">
            <v>39977</v>
          </cell>
          <cell r="E10">
            <v>38692</v>
          </cell>
          <cell r="F10">
            <v>30517</v>
          </cell>
          <cell r="G10">
            <v>33898</v>
          </cell>
        </row>
        <row r="11">
          <cell r="C11">
            <v>13976</v>
          </cell>
          <cell r="D11">
            <v>13924</v>
          </cell>
          <cell r="E11">
            <v>14317</v>
          </cell>
          <cell r="F11">
            <v>12175</v>
          </cell>
          <cell r="G11">
            <v>13552</v>
          </cell>
        </row>
        <row r="12">
          <cell r="C12">
            <v>188</v>
          </cell>
          <cell r="D12">
            <v>207</v>
          </cell>
          <cell r="E12">
            <v>218</v>
          </cell>
          <cell r="F12">
            <v>196</v>
          </cell>
          <cell r="G12">
            <v>244</v>
          </cell>
        </row>
        <row r="13">
          <cell r="C13">
            <v>3</v>
          </cell>
          <cell r="D13">
            <v>7</v>
          </cell>
          <cell r="E13">
            <v>4</v>
          </cell>
          <cell r="F13">
            <v>7</v>
          </cell>
          <cell r="G13">
            <v>27</v>
          </cell>
        </row>
        <row r="17">
          <cell r="C17">
            <v>26447</v>
          </cell>
          <cell r="D17">
            <v>26631</v>
          </cell>
          <cell r="E17">
            <v>26688</v>
          </cell>
          <cell r="F17">
            <v>18733</v>
          </cell>
          <cell r="G17">
            <v>21976</v>
          </cell>
        </row>
        <row r="18">
          <cell r="C18">
            <v>35308</v>
          </cell>
          <cell r="D18">
            <v>35913</v>
          </cell>
          <cell r="E18">
            <v>34799</v>
          </cell>
          <cell r="F18">
            <v>27446</v>
          </cell>
          <cell r="G18">
            <v>30802</v>
          </cell>
        </row>
        <row r="19">
          <cell r="C19">
            <v>14342</v>
          </cell>
          <cell r="D19">
            <v>14651</v>
          </cell>
          <cell r="E19">
            <v>15128</v>
          </cell>
          <cell r="F19">
            <v>13709</v>
          </cell>
          <cell r="G19">
            <v>15408</v>
          </cell>
        </row>
        <row r="20">
          <cell r="C20">
            <v>177</v>
          </cell>
          <cell r="D20">
            <v>178</v>
          </cell>
          <cell r="E20">
            <v>200</v>
          </cell>
          <cell r="F20">
            <v>224</v>
          </cell>
          <cell r="G20">
            <v>250</v>
          </cell>
        </row>
        <row r="21">
          <cell r="C21">
            <v>1</v>
          </cell>
          <cell r="D21">
            <v>5</v>
          </cell>
          <cell r="E21">
            <v>1</v>
          </cell>
          <cell r="F21">
            <v>4</v>
          </cell>
          <cell r="G21">
            <v>12</v>
          </cell>
        </row>
      </sheetData>
      <sheetData sheetId="18">
        <row r="9">
          <cell r="C9">
            <v>37108</v>
          </cell>
          <cell r="D9">
            <v>36857</v>
          </cell>
          <cell r="E9">
            <v>36958</v>
          </cell>
          <cell r="F9">
            <v>27824</v>
          </cell>
          <cell r="G9">
            <v>31852</v>
          </cell>
        </row>
        <row r="10">
          <cell r="C10">
            <v>51379</v>
          </cell>
          <cell r="D10">
            <v>51514</v>
          </cell>
          <cell r="E10">
            <v>50991</v>
          </cell>
          <cell r="F10">
            <v>39053</v>
          </cell>
          <cell r="G10">
            <v>45592</v>
          </cell>
        </row>
        <row r="14">
          <cell r="C14">
            <v>31531</v>
          </cell>
          <cell r="D14">
            <v>32115</v>
          </cell>
          <cell r="E14">
            <v>32473</v>
          </cell>
          <cell r="F14">
            <v>24598</v>
          </cell>
          <cell r="G14">
            <v>28062</v>
          </cell>
        </row>
        <row r="15">
          <cell r="C15">
            <v>44744</v>
          </cell>
          <cell r="D15">
            <v>45263</v>
          </cell>
          <cell r="E15">
            <v>44343</v>
          </cell>
          <cell r="F15">
            <v>35518</v>
          </cell>
          <cell r="G15">
            <v>40386</v>
          </cell>
        </row>
      </sheetData>
      <sheetData sheetId="19" refreshError="1"/>
      <sheetData sheetId="20">
        <row r="9">
          <cell r="C9">
            <v>5513</v>
          </cell>
          <cell r="D9">
            <v>5545</v>
          </cell>
          <cell r="E9">
            <v>5803</v>
          </cell>
          <cell r="F9">
            <v>5077</v>
          </cell>
          <cell r="G9">
            <v>5869</v>
          </cell>
        </row>
        <row r="10">
          <cell r="C10">
            <v>26251</v>
          </cell>
          <cell r="D10">
            <v>25268</v>
          </cell>
          <cell r="E10">
            <v>24193</v>
          </cell>
          <cell r="F10">
            <v>19667</v>
          </cell>
          <cell r="G10">
            <v>23391</v>
          </cell>
        </row>
        <row r="11">
          <cell r="C11">
            <v>5231</v>
          </cell>
          <cell r="D11">
            <v>4833</v>
          </cell>
          <cell r="E11">
            <v>4769</v>
          </cell>
          <cell r="F11">
            <v>4040</v>
          </cell>
          <cell r="G11">
            <v>4669</v>
          </cell>
        </row>
        <row r="12">
          <cell r="C12">
            <v>27709</v>
          </cell>
          <cell r="D12">
            <v>27301</v>
          </cell>
          <cell r="E12">
            <v>28121</v>
          </cell>
          <cell r="F12">
            <v>15956</v>
          </cell>
          <cell r="G12">
            <v>18123</v>
          </cell>
        </row>
        <row r="13">
          <cell r="C13">
            <v>15560</v>
          </cell>
          <cell r="D13">
            <v>15904</v>
          </cell>
          <cell r="E13">
            <v>16180</v>
          </cell>
          <cell r="F13">
            <v>13794</v>
          </cell>
          <cell r="G13">
            <v>16046</v>
          </cell>
        </row>
        <row r="14">
          <cell r="C14">
            <v>8223</v>
          </cell>
          <cell r="D14">
            <v>9520</v>
          </cell>
          <cell r="E14">
            <v>8883</v>
          </cell>
          <cell r="F14">
            <v>8343</v>
          </cell>
          <cell r="G14">
            <v>9346</v>
          </cell>
        </row>
        <row r="18">
          <cell r="C18">
            <v>4411</v>
          </cell>
          <cell r="D18">
            <v>4509</v>
          </cell>
          <cell r="E18">
            <v>4956</v>
          </cell>
          <cell r="F18">
            <v>4368</v>
          </cell>
          <cell r="G18">
            <v>4867</v>
          </cell>
        </row>
        <row r="19">
          <cell r="C19">
            <v>21842</v>
          </cell>
          <cell r="D19">
            <v>21653</v>
          </cell>
          <cell r="E19">
            <v>19959</v>
          </cell>
          <cell r="F19">
            <v>17321</v>
          </cell>
          <cell r="G19">
            <v>19929</v>
          </cell>
        </row>
        <row r="20">
          <cell r="C20">
            <v>4571</v>
          </cell>
          <cell r="D20">
            <v>4447</v>
          </cell>
          <cell r="E20">
            <v>4258</v>
          </cell>
          <cell r="F20">
            <v>3755</v>
          </cell>
          <cell r="G20">
            <v>4297</v>
          </cell>
        </row>
        <row r="21">
          <cell r="C21">
            <v>25557</v>
          </cell>
          <cell r="D21">
            <v>25408</v>
          </cell>
          <cell r="E21">
            <v>26100</v>
          </cell>
          <cell r="F21">
            <v>15245</v>
          </cell>
          <cell r="G21">
            <v>16949</v>
          </cell>
        </row>
        <row r="22">
          <cell r="C22">
            <v>12883</v>
          </cell>
          <cell r="D22">
            <v>13238</v>
          </cell>
          <cell r="E22">
            <v>13614</v>
          </cell>
          <cell r="F22">
            <v>12192</v>
          </cell>
          <cell r="G22">
            <v>13747</v>
          </cell>
        </row>
        <row r="23">
          <cell r="C23">
            <v>7011</v>
          </cell>
          <cell r="D23">
            <v>8123</v>
          </cell>
          <cell r="E23">
            <v>7929</v>
          </cell>
          <cell r="F23">
            <v>7235</v>
          </cell>
          <cell r="G23">
            <v>8659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Spazio Indagine Varese">
      <a:dk1>
        <a:sysClr val="windowText" lastClr="000000"/>
      </a:dk1>
      <a:lt1>
        <a:sysClr val="window" lastClr="FFFFFF"/>
      </a:lt1>
      <a:dk2>
        <a:srgbClr val="281F91"/>
      </a:dk2>
      <a:lt2>
        <a:srgbClr val="67A7CE"/>
      </a:lt2>
      <a:accent1>
        <a:srgbClr val="282A56"/>
      </a:accent1>
      <a:accent2>
        <a:srgbClr val="281F91"/>
      </a:accent2>
      <a:accent3>
        <a:srgbClr val="67A7CE"/>
      </a:accent3>
      <a:accent4>
        <a:srgbClr val="BBDB1A"/>
      </a:accent4>
      <a:accent5>
        <a:srgbClr val="7FBD82"/>
      </a:accent5>
      <a:accent6>
        <a:srgbClr val="F6A400"/>
      </a:accent6>
      <a:hlink>
        <a:srgbClr val="FFFFFF"/>
      </a:hlink>
      <a:folHlink>
        <a:srgbClr val="BBDB1A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1"/>
  </sheetPr>
  <dimension ref="A2:S32"/>
  <sheetViews>
    <sheetView workbookViewId="0">
      <selection activeCell="R2" sqref="R2"/>
    </sheetView>
  </sheetViews>
  <sheetFormatPr defaultRowHeight="14.25" x14ac:dyDescent="0.2"/>
  <cols>
    <col min="1" max="1" width="4.125" style="33" customWidth="1"/>
    <col min="2" max="4" width="9" style="20"/>
    <col min="5" max="5" width="6.75" style="20" customWidth="1"/>
    <col min="6" max="8" width="9" style="20"/>
    <col min="9" max="10" width="8.5" style="20" customWidth="1"/>
    <col min="11" max="16384" width="9" style="20"/>
  </cols>
  <sheetData>
    <row r="2" spans="1:19" ht="44.25" customHeight="1" x14ac:dyDescent="0.2">
      <c r="B2" s="174" t="s">
        <v>95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9" ht="15" customHeight="1" thickBot="1" x14ac:dyDescent="0.25">
      <c r="B3" s="19"/>
    </row>
    <row r="4" spans="1:19" ht="12.75" customHeight="1" x14ac:dyDescent="0.2">
      <c r="B4" s="82"/>
      <c r="C4" s="22"/>
      <c r="D4" s="22"/>
      <c r="E4" s="22"/>
      <c r="F4" s="22"/>
      <c r="G4" s="22"/>
      <c r="H4" s="23"/>
      <c r="J4" s="88"/>
      <c r="K4" s="22"/>
      <c r="L4" s="22"/>
      <c r="M4" s="22"/>
      <c r="N4" s="22"/>
      <c r="O4" s="22"/>
      <c r="P4" s="23"/>
    </row>
    <row r="5" spans="1:19" ht="18.75" customHeight="1" x14ac:dyDescent="0.2">
      <c r="B5" s="28" t="s">
        <v>50</v>
      </c>
      <c r="H5" s="24"/>
      <c r="J5" s="28" t="s">
        <v>107</v>
      </c>
      <c r="P5" s="24"/>
    </row>
    <row r="6" spans="1:19" x14ac:dyDescent="0.2">
      <c r="A6" s="36"/>
      <c r="B6" s="29" t="s">
        <v>45</v>
      </c>
      <c r="C6" s="21"/>
      <c r="D6" s="21"/>
      <c r="E6" s="21"/>
      <c r="F6" s="21"/>
      <c r="G6" s="21"/>
      <c r="H6" s="25"/>
      <c r="J6" s="29" t="s">
        <v>108</v>
      </c>
      <c r="P6" s="24"/>
    </row>
    <row r="7" spans="1:19" x14ac:dyDescent="0.2">
      <c r="B7" s="29" t="s">
        <v>46</v>
      </c>
      <c r="C7" s="21"/>
      <c r="D7" s="21"/>
      <c r="E7" s="21"/>
      <c r="F7" s="21"/>
      <c r="G7" s="21"/>
      <c r="H7" s="25"/>
      <c r="J7" s="29" t="s">
        <v>116</v>
      </c>
      <c r="P7" s="24"/>
    </row>
    <row r="8" spans="1:19" x14ac:dyDescent="0.2">
      <c r="B8" s="29" t="s">
        <v>47</v>
      </c>
      <c r="C8" s="21"/>
      <c r="D8" s="21"/>
      <c r="E8" s="21"/>
      <c r="F8" s="21"/>
      <c r="G8" s="21"/>
      <c r="H8" s="25"/>
      <c r="J8" s="29" t="s">
        <v>109</v>
      </c>
      <c r="P8" s="24"/>
    </row>
    <row r="9" spans="1:19" x14ac:dyDescent="0.2">
      <c r="B9" s="29" t="s">
        <v>48</v>
      </c>
      <c r="C9" s="21"/>
      <c r="D9" s="21"/>
      <c r="E9" s="21"/>
      <c r="F9" s="21"/>
      <c r="G9" s="21"/>
      <c r="H9" s="25"/>
      <c r="J9" s="89"/>
      <c r="P9" s="24"/>
      <c r="S9" s="59"/>
    </row>
    <row r="10" spans="1:19" x14ac:dyDescent="0.2">
      <c r="B10" s="29" t="s">
        <v>52</v>
      </c>
      <c r="H10" s="24"/>
      <c r="J10" s="89"/>
      <c r="P10" s="24"/>
      <c r="S10" s="59"/>
    </row>
    <row r="11" spans="1:19" x14ac:dyDescent="0.2">
      <c r="B11" s="29" t="s">
        <v>53</v>
      </c>
      <c r="H11" s="24"/>
      <c r="J11" s="89"/>
      <c r="P11" s="24"/>
    </row>
    <row r="12" spans="1:19" x14ac:dyDescent="0.2">
      <c r="B12" s="29" t="s">
        <v>54</v>
      </c>
      <c r="C12" s="21"/>
      <c r="D12" s="21"/>
      <c r="E12" s="21"/>
      <c r="F12" s="21"/>
      <c r="G12" s="21"/>
      <c r="H12" s="25"/>
      <c r="J12" s="89"/>
      <c r="P12" s="24"/>
      <c r="S12" s="59"/>
    </row>
    <row r="13" spans="1:19" x14ac:dyDescent="0.2">
      <c r="B13" s="29" t="s">
        <v>49</v>
      </c>
      <c r="C13" s="21"/>
      <c r="D13" s="21"/>
      <c r="E13" s="21"/>
      <c r="F13" s="21"/>
      <c r="G13" s="21"/>
      <c r="H13" s="25"/>
      <c r="J13" s="89"/>
      <c r="P13" s="24"/>
    </row>
    <row r="14" spans="1:19" x14ac:dyDescent="0.2">
      <c r="B14" s="29"/>
      <c r="C14" s="21"/>
      <c r="D14" s="21"/>
      <c r="E14" s="21"/>
      <c r="F14" s="21"/>
      <c r="G14" s="21"/>
      <c r="H14" s="25"/>
      <c r="J14" s="89"/>
      <c r="P14" s="24"/>
      <c r="S14" s="59"/>
    </row>
    <row r="15" spans="1:19" x14ac:dyDescent="0.2">
      <c r="A15" s="45"/>
      <c r="B15" s="29"/>
      <c r="C15" s="21"/>
      <c r="D15" s="21"/>
      <c r="E15" s="21"/>
      <c r="F15" s="21"/>
      <c r="G15" s="21"/>
      <c r="H15" s="81" t="s">
        <v>36</v>
      </c>
      <c r="J15" s="89"/>
      <c r="P15" s="81" t="s">
        <v>36</v>
      </c>
    </row>
    <row r="16" spans="1:19" ht="15" thickBot="1" x14ac:dyDescent="0.25">
      <c r="B16" s="83"/>
      <c r="C16" s="26"/>
      <c r="D16" s="26"/>
      <c r="E16" s="26"/>
      <c r="F16" s="26"/>
      <c r="G16" s="26"/>
      <c r="H16" s="27"/>
      <c r="J16" s="83"/>
      <c r="K16" s="26"/>
      <c r="L16" s="26"/>
      <c r="M16" s="26"/>
      <c r="N16" s="26"/>
      <c r="O16" s="26"/>
      <c r="P16" s="27"/>
      <c r="S16" s="59"/>
    </row>
    <row r="18" spans="19:19" x14ac:dyDescent="0.2">
      <c r="S18" s="59"/>
    </row>
    <row r="20" spans="19:19" x14ac:dyDescent="0.2">
      <c r="S20" s="59"/>
    </row>
    <row r="21" spans="19:19" ht="21.75" customHeight="1" x14ac:dyDescent="0.2"/>
    <row r="23" spans="19:19" x14ac:dyDescent="0.2">
      <c r="S23" s="59"/>
    </row>
    <row r="25" spans="19:19" x14ac:dyDescent="0.2">
      <c r="S25" s="59"/>
    </row>
    <row r="27" spans="19:19" x14ac:dyDescent="0.2">
      <c r="S27" s="59"/>
    </row>
    <row r="32" spans="19:19" ht="21.75" customHeight="1" x14ac:dyDescent="0.2"/>
  </sheetData>
  <sheetProtection sheet="1" objects="1" scenarios="1"/>
  <mergeCells count="1">
    <mergeCell ref="B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675E-6E5D-4DD2-BE7B-EDC8F33CC661}">
  <sheetPr codeName="Foglio10">
    <tabColor theme="0"/>
    <pageSetUpPr fitToPage="1"/>
  </sheetPr>
  <dimension ref="B2:AA54"/>
  <sheetViews>
    <sheetView zoomScaleNormal="100" zoomScalePageLayoutView="125" workbookViewId="0">
      <selection activeCell="U5" sqref="U5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1" width="8.125" style="33" customWidth="1"/>
    <col min="12" max="12" width="8.625" style="33" bestFit="1" customWidth="1"/>
    <col min="13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7" ht="15" customHeight="1" x14ac:dyDescent="0.2">
      <c r="B2" s="175" t="s">
        <v>219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  <c r="AA2" s="34"/>
    </row>
    <row r="3" spans="2:27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  <c r="AA3" s="34"/>
    </row>
    <row r="4" spans="2:27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  <c r="AA4" s="34"/>
    </row>
    <row r="5" spans="2:27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  <c r="AA5" s="34"/>
    </row>
    <row r="6" spans="2:27" s="36" customFormat="1" ht="24.95" customHeight="1" x14ac:dyDescent="0.2">
      <c r="B6" s="37" t="s">
        <v>220</v>
      </c>
      <c r="C6" s="38"/>
      <c r="D6" s="38"/>
      <c r="E6" s="38"/>
      <c r="F6" s="38"/>
      <c r="G6" s="38"/>
      <c r="H6" s="38"/>
      <c r="I6" s="38"/>
      <c r="J6" s="38"/>
      <c r="K6" s="39"/>
      <c r="L6" s="39"/>
      <c r="V6" s="96"/>
      <c r="W6" s="96"/>
      <c r="X6" s="96"/>
      <c r="Y6" s="96"/>
      <c r="Z6" s="96"/>
      <c r="AA6" s="39"/>
    </row>
    <row r="7" spans="2:27" ht="15" customHeight="1" x14ac:dyDescent="0.2">
      <c r="B7" s="180" t="s">
        <v>35</v>
      </c>
      <c r="C7" s="177" t="s">
        <v>101</v>
      </c>
      <c r="D7" s="178"/>
      <c r="E7" s="176" t="s">
        <v>14</v>
      </c>
      <c r="F7" s="176"/>
      <c r="G7" s="176"/>
      <c r="H7" s="176"/>
      <c r="I7" s="176"/>
      <c r="J7" s="176"/>
      <c r="K7" s="34"/>
      <c r="L7" s="34"/>
      <c r="V7" s="91" t="s">
        <v>22</v>
      </c>
      <c r="W7" s="91"/>
      <c r="X7" s="91"/>
      <c r="Y7" s="91"/>
      <c r="Z7" s="91"/>
      <c r="AA7" s="34"/>
    </row>
    <row r="8" spans="2:27" ht="27" customHeight="1" x14ac:dyDescent="0.2">
      <c r="B8" s="181"/>
      <c r="C8" s="179"/>
      <c r="D8" s="179"/>
      <c r="E8" s="186" t="s">
        <v>0</v>
      </c>
      <c r="F8" s="186"/>
      <c r="G8" s="186" t="s">
        <v>1</v>
      </c>
      <c r="H8" s="186"/>
      <c r="I8" s="186" t="s">
        <v>2</v>
      </c>
      <c r="J8" s="186"/>
      <c r="K8" s="188"/>
      <c r="L8" s="188"/>
      <c r="V8" s="91"/>
      <c r="W8" s="91"/>
      <c r="X8" s="91"/>
      <c r="Y8" s="91"/>
      <c r="Z8" s="91"/>
      <c r="AA8" s="34"/>
    </row>
    <row r="9" spans="2:27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56"/>
      <c r="L9" s="50"/>
      <c r="V9" s="91"/>
      <c r="W9" s="97" t="s">
        <v>0</v>
      </c>
      <c r="X9" s="97" t="s">
        <v>1</v>
      </c>
      <c r="Y9" s="97" t="s">
        <v>2</v>
      </c>
      <c r="Z9" s="97"/>
      <c r="AA9" s="34"/>
    </row>
    <row r="10" spans="2:27" ht="21" customHeight="1" x14ac:dyDescent="0.2">
      <c r="B10" s="33" t="s">
        <v>15</v>
      </c>
      <c r="C10" s="9">
        <f>$G$32</f>
        <v>916973</v>
      </c>
      <c r="D10" s="5">
        <v>1</v>
      </c>
      <c r="E10" s="9">
        <f>$G$29</f>
        <v>281678</v>
      </c>
      <c r="F10" s="6">
        <f>E10/$C$10</f>
        <v>0.30718243612407342</v>
      </c>
      <c r="G10" s="9">
        <f>$G$30</f>
        <v>89829</v>
      </c>
      <c r="H10" s="6">
        <f>G10/$C$10</f>
        <v>9.7962535429069339E-2</v>
      </c>
      <c r="I10" s="9">
        <f>$G$31</f>
        <v>545466</v>
      </c>
      <c r="J10" s="6">
        <f>I10/$C$10</f>
        <v>0.59485502844685723</v>
      </c>
      <c r="K10" s="12"/>
      <c r="L10" s="13"/>
      <c r="N10" s="33" t="s">
        <v>37</v>
      </c>
      <c r="V10" s="91" t="s">
        <v>55</v>
      </c>
      <c r="W10" s="95">
        <f>$E$11</f>
        <v>20187</v>
      </c>
      <c r="X10" s="95">
        <f>$G$11</f>
        <v>6777</v>
      </c>
      <c r="Y10" s="95">
        <f>$I$11</f>
        <v>35385</v>
      </c>
      <c r="Z10" s="95"/>
      <c r="AA10" s="34"/>
    </row>
    <row r="11" spans="2:27" ht="21" customHeight="1" x14ac:dyDescent="0.2">
      <c r="B11" s="33" t="s">
        <v>55</v>
      </c>
      <c r="C11" s="9">
        <f>$G$46</f>
        <v>62349</v>
      </c>
      <c r="D11" s="7">
        <v>1</v>
      </c>
      <c r="E11" s="9">
        <f>$G$43</f>
        <v>20187</v>
      </c>
      <c r="F11" s="8">
        <f>E11/$C$11</f>
        <v>0.32377423856036186</v>
      </c>
      <c r="G11" s="9">
        <f>$G$44</f>
        <v>6777</v>
      </c>
      <c r="H11" s="8">
        <f>G11/$C$11</f>
        <v>0.1086946061685031</v>
      </c>
      <c r="I11" s="9">
        <f>$G$45</f>
        <v>35385</v>
      </c>
      <c r="J11" s="8">
        <f>I11/$C$11</f>
        <v>0.56753115527113507</v>
      </c>
      <c r="K11" s="12"/>
      <c r="L11" s="13"/>
      <c r="V11" s="91"/>
      <c r="W11" s="91"/>
      <c r="X11" s="91"/>
      <c r="Y11" s="91"/>
      <c r="Z11" s="91"/>
      <c r="AA11" s="34"/>
    </row>
    <row r="12" spans="2:27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34"/>
      <c r="L12" s="34"/>
    </row>
    <row r="15" spans="2:27" s="45" customFormat="1" ht="24.95" customHeight="1" x14ac:dyDescent="0.2">
      <c r="B15" s="37" t="s">
        <v>221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8"/>
      <c r="P15" s="58"/>
      <c r="Q15" s="58"/>
    </row>
    <row r="16" spans="2:27" ht="15" customHeight="1" x14ac:dyDescent="0.2">
      <c r="B16" s="180" t="s">
        <v>35</v>
      </c>
      <c r="C16" s="183" t="s">
        <v>101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34"/>
      <c r="P16" s="34"/>
      <c r="Q16" s="34"/>
    </row>
    <row r="17" spans="2:23" ht="24.75" customHeight="1" x14ac:dyDescent="0.2">
      <c r="B17" s="181"/>
      <c r="C17" s="185"/>
      <c r="D17" s="185"/>
      <c r="E17" s="185"/>
      <c r="F17" s="186" t="s">
        <v>0</v>
      </c>
      <c r="G17" s="186"/>
      <c r="H17" s="186"/>
      <c r="I17" s="187" t="s">
        <v>1</v>
      </c>
      <c r="J17" s="187"/>
      <c r="K17" s="187"/>
      <c r="L17" s="187" t="s">
        <v>2</v>
      </c>
      <c r="M17" s="187"/>
      <c r="N17" s="187"/>
      <c r="O17" s="188"/>
      <c r="P17" s="188"/>
      <c r="Q17" s="188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56"/>
      <c r="P18" s="50"/>
      <c r="Q18" s="50"/>
      <c r="W18" s="33" t="s">
        <v>37</v>
      </c>
    </row>
    <row r="19" spans="2:23" ht="21" customHeight="1" x14ac:dyDescent="0.2">
      <c r="B19" s="33" t="s">
        <v>15</v>
      </c>
      <c r="C19" s="9">
        <f>$G$32</f>
        <v>916973</v>
      </c>
      <c r="D19" s="14">
        <f>G32-F32</f>
        <v>7319</v>
      </c>
      <c r="E19" s="13">
        <f>(G32-F32)/F32</f>
        <v>8.0459163594069835E-3</v>
      </c>
      <c r="F19" s="9">
        <f>$G$29</f>
        <v>281678</v>
      </c>
      <c r="G19" s="14">
        <f>G29-F29</f>
        <v>-2907</v>
      </c>
      <c r="H19" s="13">
        <f>(G29-F29)/F29</f>
        <v>-1.0214874290633729E-2</v>
      </c>
      <c r="I19" s="9">
        <f>$G$30</f>
        <v>89829</v>
      </c>
      <c r="J19" s="14">
        <f>G30-F30</f>
        <v>-279</v>
      </c>
      <c r="K19" s="13">
        <f>(G30-F30)/F30</f>
        <v>-3.0962844586496204E-3</v>
      </c>
      <c r="L19" s="9">
        <f>$G$31</f>
        <v>545466</v>
      </c>
      <c r="M19" s="14">
        <f>G31-F31</f>
        <v>10505</v>
      </c>
      <c r="N19" s="13">
        <f>(G31-F31)/F31</f>
        <v>1.9636945496961461E-2</v>
      </c>
      <c r="O19" s="14"/>
      <c r="P19" s="15"/>
      <c r="Q19" s="16"/>
    </row>
    <row r="20" spans="2:23" ht="21" customHeight="1" x14ac:dyDescent="0.2">
      <c r="B20" s="33" t="s">
        <v>55</v>
      </c>
      <c r="C20" s="9">
        <f>$G$46</f>
        <v>62349</v>
      </c>
      <c r="D20" s="14">
        <f>G46-F46</f>
        <v>497</v>
      </c>
      <c r="E20" s="13">
        <f>(G46-F46)/F46</f>
        <v>8.0353100950656398E-3</v>
      </c>
      <c r="F20" s="9">
        <f>$G$43</f>
        <v>20187</v>
      </c>
      <c r="G20" s="14">
        <f>G43-F43</f>
        <v>-35</v>
      </c>
      <c r="H20" s="13">
        <f>(G43-F43)/F43</f>
        <v>-1.7307882504203342E-3</v>
      </c>
      <c r="I20" s="9">
        <f>$G$44</f>
        <v>6777</v>
      </c>
      <c r="J20" s="14">
        <f>G44-F44</f>
        <v>78</v>
      </c>
      <c r="K20" s="13">
        <f>(G44-F44)/F44</f>
        <v>1.1643528884908196E-2</v>
      </c>
      <c r="L20" s="10">
        <f>$G$45</f>
        <v>35385</v>
      </c>
      <c r="M20" s="32">
        <f>G45-F45</f>
        <v>454</v>
      </c>
      <c r="N20" s="8">
        <f>(G45-F45)/F45</f>
        <v>1.2997051329764392E-2</v>
      </c>
      <c r="O20" s="14"/>
      <c r="P20" s="15"/>
      <c r="Q20" s="16"/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34"/>
      <c r="O21" s="34"/>
      <c r="P21" s="34"/>
      <c r="Q21" s="34"/>
    </row>
    <row r="23" spans="2:23" x14ac:dyDescent="0.2">
      <c r="B23" s="175" t="s">
        <v>222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223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0</v>
      </c>
      <c r="C29" s="14">
        <f>'[1]2. Settori'!C8</f>
        <v>297727</v>
      </c>
      <c r="D29" s="14">
        <f>'[1]2. Settori'!D8</f>
        <v>294878</v>
      </c>
      <c r="E29" s="14">
        <f>'[1]2. Settori'!E8</f>
        <v>289416</v>
      </c>
      <c r="F29" s="14">
        <f>'[1]2. Settori'!F8</f>
        <v>284585</v>
      </c>
      <c r="G29" s="14">
        <f>'[1]2. Settori'!G8</f>
        <v>281678</v>
      </c>
      <c r="H29" s="14">
        <f>G29-C29</f>
        <v>-16049</v>
      </c>
      <c r="I29" s="13">
        <f>(G29-C29)/C29</f>
        <v>-5.3905087546645081E-2</v>
      </c>
    </row>
    <row r="30" spans="2:23" x14ac:dyDescent="0.2">
      <c r="B30" s="34" t="s">
        <v>1</v>
      </c>
      <c r="C30" s="14">
        <f>'[1]2. Settori'!C9</f>
        <v>92177</v>
      </c>
      <c r="D30" s="14">
        <f>'[1]2. Settori'!D9</f>
        <v>91927</v>
      </c>
      <c r="E30" s="14">
        <f>'[1]2. Settori'!E9</f>
        <v>91372</v>
      </c>
      <c r="F30" s="14">
        <f>'[1]2. Settori'!F9</f>
        <v>90108</v>
      </c>
      <c r="G30" s="14">
        <f>'[1]2. Settori'!G9</f>
        <v>89829</v>
      </c>
      <c r="H30" s="14">
        <f>G30-C30</f>
        <v>-2348</v>
      </c>
      <c r="I30" s="13">
        <f>(G30-C30)/C30</f>
        <v>-2.5472731809453551E-2</v>
      </c>
    </row>
    <row r="31" spans="2:23" x14ac:dyDescent="0.2">
      <c r="B31" s="34" t="s">
        <v>2</v>
      </c>
      <c r="C31" s="14">
        <f>'[1]2. Settori'!C10</f>
        <v>511422</v>
      </c>
      <c r="D31" s="14">
        <f>'[1]2. Settori'!D10</f>
        <v>518509</v>
      </c>
      <c r="E31" s="14">
        <f>'[1]2. Settori'!E10</f>
        <v>527442</v>
      </c>
      <c r="F31" s="14">
        <f>'[1]2. Settori'!F10</f>
        <v>534961</v>
      </c>
      <c r="G31" s="14">
        <f>'[1]2. Settori'!G10</f>
        <v>545466</v>
      </c>
      <c r="H31" s="14">
        <f>G31-C31</f>
        <v>34044</v>
      </c>
      <c r="I31" s="13">
        <f>(G31-C31)/C31</f>
        <v>6.6567335781409484E-2</v>
      </c>
    </row>
    <row r="32" spans="2:23" x14ac:dyDescent="0.2">
      <c r="B32" s="52" t="s">
        <v>20</v>
      </c>
      <c r="C32" s="10">
        <f t="shared" ref="C32" si="0">SUM(C29:C31)</f>
        <v>901326</v>
      </c>
      <c r="D32" s="10">
        <f>SUM(D29:D31)</f>
        <v>905314</v>
      </c>
      <c r="E32" s="10">
        <f>SUM(E29:E31)</f>
        <v>908230</v>
      </c>
      <c r="F32" s="10">
        <f>SUM(F29:F31)</f>
        <v>909654</v>
      </c>
      <c r="G32" s="10">
        <f>SUM(G29:G31)</f>
        <v>916973</v>
      </c>
      <c r="H32" s="10">
        <f>G32-C32</f>
        <v>15647</v>
      </c>
      <c r="I32" s="53">
        <f>(G32-C32)/C32</f>
        <v>1.73599785205353E-2</v>
      </c>
    </row>
    <row r="33" spans="2:12" ht="24.95" customHeight="1" x14ac:dyDescent="0.2">
      <c r="B33" s="116" t="s">
        <v>36</v>
      </c>
      <c r="C33" s="117"/>
      <c r="D33" s="117"/>
      <c r="E33" s="117"/>
      <c r="F33" s="117"/>
      <c r="G33" s="117"/>
      <c r="H33" s="117"/>
      <c r="I33" s="117"/>
      <c r="J33" s="118"/>
      <c r="K33" s="14"/>
      <c r="L33" s="13"/>
    </row>
    <row r="34" spans="2:12" x14ac:dyDescent="0.2">
      <c r="B34" s="91"/>
      <c r="C34" s="98"/>
      <c r="D34" s="98"/>
      <c r="E34" s="98"/>
      <c r="F34" s="98"/>
      <c r="G34" s="98"/>
      <c r="H34" s="98"/>
      <c r="I34" s="14"/>
      <c r="J34" s="13"/>
      <c r="K34" s="14"/>
      <c r="L34" s="13"/>
    </row>
    <row r="35" spans="2:12" x14ac:dyDescent="0.2">
      <c r="B35" s="91"/>
      <c r="C35" s="91">
        <v>2017</v>
      </c>
      <c r="D35" s="91">
        <v>2018</v>
      </c>
      <c r="E35" s="91">
        <v>2019</v>
      </c>
      <c r="F35" s="91">
        <v>2020</v>
      </c>
      <c r="G35" s="97">
        <v>2021</v>
      </c>
      <c r="H35" s="97"/>
      <c r="I35" s="14"/>
      <c r="J35" s="13"/>
      <c r="K35" s="14"/>
      <c r="L35" s="13"/>
    </row>
    <row r="36" spans="2:12" x14ac:dyDescent="0.2">
      <c r="B36" s="91" t="s">
        <v>0</v>
      </c>
      <c r="C36" s="95">
        <f t="shared" ref="C36:G36" si="1">C29/$C$29*100</f>
        <v>100</v>
      </c>
      <c r="D36" s="95">
        <f t="shared" si="1"/>
        <v>99.043083092900545</v>
      </c>
      <c r="E36" s="95">
        <f t="shared" si="1"/>
        <v>97.208516526885376</v>
      </c>
      <c r="F36" s="95">
        <f t="shared" si="1"/>
        <v>95.585889086310615</v>
      </c>
      <c r="G36" s="95">
        <f t="shared" si="1"/>
        <v>94.609491245335491</v>
      </c>
      <c r="H36" s="95"/>
      <c r="I36" s="14"/>
      <c r="J36" s="13"/>
      <c r="K36" s="14"/>
      <c r="L36" s="13"/>
    </row>
    <row r="37" spans="2:12" x14ac:dyDescent="0.2">
      <c r="B37" s="91" t="s">
        <v>1</v>
      </c>
      <c r="C37" s="95">
        <f t="shared" ref="C37:G37" si="2">C30/$C$30*100</f>
        <v>100</v>
      </c>
      <c r="D37" s="95">
        <f t="shared" si="2"/>
        <v>99.728782668127621</v>
      </c>
      <c r="E37" s="95">
        <f t="shared" si="2"/>
        <v>99.126680191370951</v>
      </c>
      <c r="F37" s="95">
        <f t="shared" si="2"/>
        <v>97.755405361424224</v>
      </c>
      <c r="G37" s="95">
        <f t="shared" si="2"/>
        <v>97.452726819054647</v>
      </c>
      <c r="H37" s="95"/>
      <c r="I37" s="14"/>
      <c r="J37" s="13"/>
      <c r="K37" s="14"/>
      <c r="L37" s="13"/>
    </row>
    <row r="38" spans="2:12" x14ac:dyDescent="0.2">
      <c r="B38" s="91" t="s">
        <v>2</v>
      </c>
      <c r="C38" s="95">
        <f t="shared" ref="C38:G38" si="3">C31/$C$31*100</f>
        <v>100</v>
      </c>
      <c r="D38" s="95">
        <f t="shared" si="3"/>
        <v>101.38574406263321</v>
      </c>
      <c r="E38" s="95">
        <f t="shared" si="3"/>
        <v>103.13244248389783</v>
      </c>
      <c r="F38" s="95">
        <f t="shared" si="3"/>
        <v>104.60265690564738</v>
      </c>
      <c r="G38" s="95">
        <f t="shared" si="3"/>
        <v>106.65673357814094</v>
      </c>
      <c r="H38" s="95"/>
      <c r="I38" s="14"/>
      <c r="J38" s="13"/>
      <c r="K38" s="14"/>
      <c r="L38" s="13"/>
    </row>
    <row r="39" spans="2:12" x14ac:dyDescent="0.2">
      <c r="B39" s="164"/>
      <c r="C39" s="98"/>
      <c r="D39" s="98"/>
      <c r="E39" s="98"/>
      <c r="F39" s="98"/>
      <c r="G39" s="98"/>
      <c r="H39" s="98"/>
      <c r="I39" s="14"/>
      <c r="J39" s="13"/>
      <c r="K39" s="14"/>
      <c r="L39" s="13"/>
    </row>
    <row r="40" spans="2:12" x14ac:dyDescent="0.2">
      <c r="K40" s="34"/>
      <c r="L40" s="34"/>
    </row>
    <row r="41" spans="2:12" ht="24.95" customHeight="1" x14ac:dyDescent="0.2">
      <c r="B41" s="37" t="s">
        <v>224</v>
      </c>
      <c r="K41" s="34"/>
      <c r="L41" s="34"/>
    </row>
    <row r="42" spans="2:12" ht="25.5" x14ac:dyDescent="0.2">
      <c r="B42" s="40" t="s">
        <v>56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2" t="s">
        <v>124</v>
      </c>
      <c r="I42" s="42" t="s">
        <v>125</v>
      </c>
      <c r="K42" s="50"/>
      <c r="L42" s="51"/>
    </row>
    <row r="43" spans="2:12" x14ac:dyDescent="0.2">
      <c r="B43" s="34" t="s">
        <v>0</v>
      </c>
      <c r="C43" s="14">
        <f>'[1]2. Settori'!C14</f>
        <v>21761</v>
      </c>
      <c r="D43" s="14">
        <f>'[1]2. Settori'!D14</f>
        <v>21391</v>
      </c>
      <c r="E43" s="14">
        <f>'[1]2. Settori'!E14</f>
        <v>20457</v>
      </c>
      <c r="F43" s="14">
        <f>'[1]2. Settori'!F14</f>
        <v>20222</v>
      </c>
      <c r="G43" s="14">
        <f>'[1]2. Settori'!G14</f>
        <v>20187</v>
      </c>
      <c r="H43" s="14">
        <f>G43-C43</f>
        <v>-1574</v>
      </c>
      <c r="I43" s="13">
        <f>(G43-C43)/C43</f>
        <v>-7.2331234777813516E-2</v>
      </c>
      <c r="J43" s="4"/>
      <c r="K43" s="6"/>
    </row>
    <row r="44" spans="2:12" x14ac:dyDescent="0.2">
      <c r="B44" s="34" t="s">
        <v>1</v>
      </c>
      <c r="C44" s="14">
        <f>'[1]2. Settori'!C15</f>
        <v>7048</v>
      </c>
      <c r="D44" s="14">
        <f>'[1]2. Settori'!D15</f>
        <v>6973</v>
      </c>
      <c r="E44" s="14">
        <f>'[1]2. Settori'!E15</f>
        <v>6761</v>
      </c>
      <c r="F44" s="14">
        <f>'[1]2. Settori'!F15</f>
        <v>6699</v>
      </c>
      <c r="G44" s="14">
        <f>'[1]2. Settori'!G15</f>
        <v>6777</v>
      </c>
      <c r="H44" s="14">
        <f>G44-C44</f>
        <v>-271</v>
      </c>
      <c r="I44" s="13">
        <f>(G44-C44)/C44</f>
        <v>-3.845062429057889E-2</v>
      </c>
      <c r="J44" s="4"/>
      <c r="K44" s="6"/>
    </row>
    <row r="45" spans="2:12" x14ac:dyDescent="0.2">
      <c r="B45" s="34" t="s">
        <v>2</v>
      </c>
      <c r="C45" s="14">
        <f>'[1]2. Settori'!C16</f>
        <v>34413</v>
      </c>
      <c r="D45" s="14">
        <f>'[1]2. Settori'!D16</f>
        <v>34512</v>
      </c>
      <c r="E45" s="14">
        <f>'[1]2. Settori'!E16</f>
        <v>34460</v>
      </c>
      <c r="F45" s="14">
        <f>'[1]2. Settori'!F16</f>
        <v>34931</v>
      </c>
      <c r="G45" s="14">
        <f>'[1]2. Settori'!G16</f>
        <v>35385</v>
      </c>
      <c r="H45" s="14">
        <f>G45-C45</f>
        <v>972</v>
      </c>
      <c r="I45" s="13">
        <f>(G45-C45)/C45</f>
        <v>2.8245139918054225E-2</v>
      </c>
      <c r="J45" s="4"/>
      <c r="K45" s="6"/>
    </row>
    <row r="46" spans="2:12" x14ac:dyDescent="0.2">
      <c r="B46" s="52" t="s">
        <v>20</v>
      </c>
      <c r="C46" s="10">
        <f t="shared" ref="C46" si="4">SUM(C43:C45)</f>
        <v>63222</v>
      </c>
      <c r="D46" s="10">
        <f>SUM(D43:D45)</f>
        <v>62876</v>
      </c>
      <c r="E46" s="10">
        <f>SUM(E43:E45)</f>
        <v>61678</v>
      </c>
      <c r="F46" s="10">
        <f>SUM(F43:F45)</f>
        <v>61852</v>
      </c>
      <c r="G46" s="10">
        <f>SUM(G43:G45)</f>
        <v>62349</v>
      </c>
      <c r="H46" s="10">
        <f>G46-C46</f>
        <v>-873</v>
      </c>
      <c r="I46" s="53">
        <f>(G46-C46)/C46</f>
        <v>-1.3808484388345829E-2</v>
      </c>
      <c r="J46" s="4"/>
      <c r="K46" s="6"/>
    </row>
    <row r="47" spans="2:12" ht="24.95" customHeight="1" x14ac:dyDescent="0.2">
      <c r="B47" s="54" t="s">
        <v>36</v>
      </c>
      <c r="C47" s="12"/>
      <c r="D47" s="12"/>
      <c r="E47" s="12"/>
      <c r="F47" s="12"/>
      <c r="G47" s="12"/>
      <c r="H47" s="12"/>
      <c r="I47" s="12"/>
      <c r="J47" s="55"/>
      <c r="K47" s="14"/>
      <c r="L47" s="13"/>
    </row>
    <row r="48" spans="2:12" x14ac:dyDescent="0.2">
      <c r="B48" s="91"/>
      <c r="C48" s="95"/>
      <c r="D48" s="95"/>
      <c r="E48" s="95"/>
      <c r="F48" s="95"/>
      <c r="G48" s="95"/>
      <c r="H48" s="95"/>
      <c r="I48" s="14"/>
      <c r="J48" s="13"/>
      <c r="K48" s="14"/>
      <c r="L48" s="13"/>
    </row>
    <row r="49" spans="2:12" x14ac:dyDescent="0.2">
      <c r="B49" s="91"/>
      <c r="C49" s="91">
        <v>2017</v>
      </c>
      <c r="D49" s="91">
        <v>2018</v>
      </c>
      <c r="E49" s="91">
        <v>2019</v>
      </c>
      <c r="F49" s="91">
        <v>2020</v>
      </c>
      <c r="G49" s="97">
        <v>2021</v>
      </c>
      <c r="H49" s="97"/>
      <c r="I49" s="14"/>
      <c r="J49" s="13"/>
      <c r="K49" s="14"/>
      <c r="L49" s="13"/>
    </row>
    <row r="50" spans="2:12" x14ac:dyDescent="0.2">
      <c r="B50" s="91" t="s">
        <v>0</v>
      </c>
      <c r="C50" s="95">
        <f t="shared" ref="C50:G50" si="5">C43/$C$43*100</f>
        <v>100</v>
      </c>
      <c r="D50" s="95">
        <f t="shared" si="5"/>
        <v>98.299710491245804</v>
      </c>
      <c r="E50" s="95">
        <f t="shared" si="5"/>
        <v>94.007628325904136</v>
      </c>
      <c r="F50" s="95">
        <f t="shared" si="5"/>
        <v>92.927714718992689</v>
      </c>
      <c r="G50" s="95">
        <f t="shared" si="5"/>
        <v>92.766876522218638</v>
      </c>
      <c r="H50" s="95"/>
      <c r="I50" s="14"/>
      <c r="J50" s="13"/>
      <c r="K50" s="14"/>
      <c r="L50" s="13"/>
    </row>
    <row r="51" spans="2:12" x14ac:dyDescent="0.2">
      <c r="B51" s="91" t="s">
        <v>1</v>
      </c>
      <c r="C51" s="95">
        <f t="shared" ref="C51:G51" si="6">C44/$C$44*100</f>
        <v>100</v>
      </c>
      <c r="D51" s="95">
        <f t="shared" si="6"/>
        <v>98.93586833144154</v>
      </c>
      <c r="E51" s="95">
        <f t="shared" si="6"/>
        <v>95.927922814982963</v>
      </c>
      <c r="F51" s="95">
        <f t="shared" si="6"/>
        <v>95.048240635641307</v>
      </c>
      <c r="G51" s="95">
        <f t="shared" si="6"/>
        <v>96.15493757094211</v>
      </c>
      <c r="H51" s="95"/>
      <c r="I51" s="14"/>
      <c r="J51" s="13"/>
      <c r="K51" s="14"/>
      <c r="L51" s="13"/>
    </row>
    <row r="52" spans="2:12" x14ac:dyDescent="0.2">
      <c r="B52" s="91" t="s">
        <v>2</v>
      </c>
      <c r="C52" s="95">
        <f t="shared" ref="C52:G52" si="7">C45/$C$45*100</f>
        <v>100</v>
      </c>
      <c r="D52" s="95">
        <f t="shared" si="7"/>
        <v>100.28768198064685</v>
      </c>
      <c r="E52" s="95">
        <f t="shared" si="7"/>
        <v>100.13657629384245</v>
      </c>
      <c r="F52" s="95">
        <f t="shared" si="7"/>
        <v>101.50524511085928</v>
      </c>
      <c r="G52" s="95">
        <f t="shared" si="7"/>
        <v>102.82451399180543</v>
      </c>
      <c r="H52" s="95"/>
      <c r="I52" s="14"/>
      <c r="J52" s="13"/>
      <c r="K52" s="14"/>
      <c r="L52" s="13"/>
    </row>
    <row r="53" spans="2:12" x14ac:dyDescent="0.2">
      <c r="B53" s="91"/>
      <c r="C53" s="95"/>
      <c r="D53" s="95"/>
      <c r="E53" s="95"/>
      <c r="F53" s="95"/>
      <c r="G53" s="95"/>
      <c r="H53" s="95"/>
      <c r="I53" s="14"/>
      <c r="J53" s="13"/>
      <c r="K53" s="14"/>
      <c r="L53" s="13"/>
    </row>
    <row r="54" spans="2:12" x14ac:dyDescent="0.2">
      <c r="B54" s="93"/>
      <c r="C54" s="93"/>
      <c r="D54" s="93"/>
      <c r="E54" s="93"/>
      <c r="F54" s="93"/>
      <c r="G54" s="93"/>
      <c r="H54" s="93"/>
    </row>
  </sheetData>
  <sheetProtection sheet="1" objects="1" scenarios="1"/>
  <mergeCells count="16">
    <mergeCell ref="B2:T4"/>
    <mergeCell ref="B7:B8"/>
    <mergeCell ref="C7:D8"/>
    <mergeCell ref="E7:J7"/>
    <mergeCell ref="E8:F8"/>
    <mergeCell ref="G8:H8"/>
    <mergeCell ref="I8:J8"/>
    <mergeCell ref="K8:L8"/>
    <mergeCell ref="O17:Q17"/>
    <mergeCell ref="B23:T25"/>
    <mergeCell ref="B16:B17"/>
    <mergeCell ref="C16:E17"/>
    <mergeCell ref="F16:N16"/>
    <mergeCell ref="F17:H17"/>
    <mergeCell ref="I17:K17"/>
    <mergeCell ref="L17:N17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CF5E-B56B-4669-9247-F5B2F5153E0A}">
  <sheetPr codeName="Foglio11">
    <tabColor theme="0"/>
    <pageSetUpPr fitToPage="1"/>
  </sheetPr>
  <dimension ref="B2:AB64"/>
  <sheetViews>
    <sheetView zoomScaleNormal="100" zoomScalePageLayoutView="125" workbookViewId="0">
      <selection activeCell="V8" sqref="V8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8" ht="15" customHeight="1" x14ac:dyDescent="0.2">
      <c r="B2" s="175" t="s">
        <v>225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8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8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8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</row>
    <row r="6" spans="2:28" s="36" customFormat="1" ht="24.95" customHeight="1" x14ac:dyDescent="0.2">
      <c r="B6" s="37" t="s">
        <v>226</v>
      </c>
      <c r="C6" s="38"/>
      <c r="D6" s="38"/>
      <c r="E6" s="39"/>
      <c r="F6" s="39"/>
      <c r="G6" s="39"/>
      <c r="H6" s="39"/>
      <c r="I6" s="39"/>
      <c r="J6" s="39"/>
      <c r="K6" s="39"/>
      <c r="L6" s="39"/>
      <c r="V6" s="96"/>
      <c r="W6" s="96"/>
      <c r="X6" s="96"/>
      <c r="Y6" s="96"/>
      <c r="Z6" s="96"/>
      <c r="AA6" s="99"/>
      <c r="AB6" s="99"/>
    </row>
    <row r="7" spans="2:28" ht="15" customHeight="1" x14ac:dyDescent="0.2">
      <c r="B7" s="180" t="s">
        <v>35</v>
      </c>
      <c r="C7" s="177" t="s">
        <v>101</v>
      </c>
      <c r="D7" s="178"/>
      <c r="E7" s="176" t="s">
        <v>14</v>
      </c>
      <c r="F7" s="176"/>
      <c r="G7" s="176"/>
      <c r="H7" s="176"/>
      <c r="I7" s="176"/>
      <c r="J7" s="176"/>
      <c r="K7" s="176"/>
      <c r="L7" s="176"/>
      <c r="M7" s="176"/>
      <c r="N7" s="176"/>
      <c r="V7" s="91" t="s">
        <v>22</v>
      </c>
      <c r="W7" s="91"/>
      <c r="X7" s="91"/>
      <c r="Y7" s="91"/>
      <c r="Z7" s="91"/>
      <c r="AA7" s="93"/>
      <c r="AB7" s="93"/>
    </row>
    <row r="8" spans="2:28" ht="27" customHeight="1" x14ac:dyDescent="0.2">
      <c r="B8" s="181"/>
      <c r="C8" s="179"/>
      <c r="D8" s="179"/>
      <c r="E8" s="206" t="s">
        <v>100</v>
      </c>
      <c r="F8" s="206"/>
      <c r="G8" s="206" t="s">
        <v>99</v>
      </c>
      <c r="H8" s="206"/>
      <c r="I8" s="206" t="s">
        <v>98</v>
      </c>
      <c r="J8" s="206"/>
      <c r="K8" s="206" t="s">
        <v>102</v>
      </c>
      <c r="L8" s="206"/>
      <c r="M8" s="206" t="s">
        <v>119</v>
      </c>
      <c r="N8" s="206"/>
      <c r="V8" s="91"/>
      <c r="W8" s="91"/>
      <c r="X8" s="91"/>
      <c r="Y8" s="91"/>
      <c r="Z8" s="91"/>
      <c r="AA8" s="93"/>
      <c r="AB8" s="93"/>
    </row>
    <row r="9" spans="2:28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41" t="s">
        <v>133</v>
      </c>
      <c r="L9" s="42" t="s">
        <v>9</v>
      </c>
      <c r="M9" s="41" t="s">
        <v>133</v>
      </c>
      <c r="N9" s="42" t="s">
        <v>9</v>
      </c>
      <c r="V9" s="91"/>
      <c r="W9" s="100" t="s">
        <v>100</v>
      </c>
      <c r="X9" s="100" t="s">
        <v>99</v>
      </c>
      <c r="Y9" s="100" t="s">
        <v>98</v>
      </c>
      <c r="Z9" s="100" t="s">
        <v>97</v>
      </c>
      <c r="AA9" s="93" t="s">
        <v>119</v>
      </c>
      <c r="AB9" s="93"/>
    </row>
    <row r="10" spans="2:28" ht="21" customHeight="1" x14ac:dyDescent="0.2">
      <c r="B10" s="33" t="s">
        <v>15</v>
      </c>
      <c r="C10" s="9">
        <f>$G$34</f>
        <v>916973</v>
      </c>
      <c r="D10" s="5">
        <v>1</v>
      </c>
      <c r="E10" s="9">
        <f>$G$29</f>
        <v>39857</v>
      </c>
      <c r="F10" s="6">
        <f>E10/$C$10</f>
        <v>4.3465838143544031E-2</v>
      </c>
      <c r="G10" s="9">
        <f>$G$30</f>
        <v>324220</v>
      </c>
      <c r="H10" s="6">
        <f>G10/$C$10</f>
        <v>0.35357638665478702</v>
      </c>
      <c r="I10" s="9">
        <f>$G$31</f>
        <v>438222</v>
      </c>
      <c r="J10" s="6">
        <f>I10/$C$10</f>
        <v>0.47790065792558778</v>
      </c>
      <c r="K10" s="9">
        <f>$G$32</f>
        <v>112205</v>
      </c>
      <c r="L10" s="6">
        <f>K10/$C$10</f>
        <v>0.12236456253346609</v>
      </c>
      <c r="M10" s="9">
        <f>G33</f>
        <v>2469</v>
      </c>
      <c r="N10" s="6">
        <f>M10/$C$10</f>
        <v>2.6925547426151042E-3</v>
      </c>
      <c r="V10" s="91" t="s">
        <v>55</v>
      </c>
      <c r="W10" s="95">
        <f>$E$11</f>
        <v>2973</v>
      </c>
      <c r="X10" s="95">
        <f>$G$11</f>
        <v>21072</v>
      </c>
      <c r="Y10" s="95">
        <f>$I$11</f>
        <v>29421</v>
      </c>
      <c r="Z10" s="95">
        <f>$K$11</f>
        <v>8740</v>
      </c>
      <c r="AA10" s="101">
        <f>M11</f>
        <v>143</v>
      </c>
      <c r="AB10" s="93"/>
    </row>
    <row r="11" spans="2:28" ht="21" customHeight="1" x14ac:dyDescent="0.2">
      <c r="B11" s="33" t="s">
        <v>55</v>
      </c>
      <c r="C11" s="9">
        <f>$G$51</f>
        <v>62349</v>
      </c>
      <c r="D11" s="7">
        <v>1</v>
      </c>
      <c r="E11" s="9">
        <f>$G$46</f>
        <v>2973</v>
      </c>
      <c r="F11" s="8">
        <f>E11/$C$11</f>
        <v>4.7683202617523936E-2</v>
      </c>
      <c r="G11" s="9">
        <f>$G$47</f>
        <v>21072</v>
      </c>
      <c r="H11" s="8">
        <f>G11/$C$11</f>
        <v>0.33796853197324739</v>
      </c>
      <c r="I11" s="9">
        <f>$G$48</f>
        <v>29421</v>
      </c>
      <c r="J11" s="8">
        <f>I11/$C$11</f>
        <v>0.47187605254294374</v>
      </c>
      <c r="K11" s="9">
        <f>$G$49</f>
        <v>8740</v>
      </c>
      <c r="L11" s="8">
        <f>K11/$C$11</f>
        <v>0.14017867167075654</v>
      </c>
      <c r="M11" s="10">
        <f>G50</f>
        <v>143</v>
      </c>
      <c r="N11" s="8">
        <f>M11/$C$11</f>
        <v>2.2935411955283965E-3</v>
      </c>
      <c r="V11" s="91"/>
      <c r="W11" s="91"/>
      <c r="X11" s="91"/>
      <c r="Y11" s="91"/>
      <c r="Z11" s="91"/>
      <c r="AA11" s="93"/>
      <c r="AB11" s="93"/>
    </row>
    <row r="12" spans="2:28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5" spans="2:28" s="45" customFormat="1" ht="24.95" customHeight="1" x14ac:dyDescent="0.2">
      <c r="B15" s="37" t="s">
        <v>227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8" ht="15" customHeight="1" x14ac:dyDescent="0.2">
      <c r="B16" s="180" t="s">
        <v>35</v>
      </c>
      <c r="C16" s="183" t="s">
        <v>101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2:23" ht="27.75" customHeight="1" x14ac:dyDescent="0.2">
      <c r="B17" s="181"/>
      <c r="C17" s="185"/>
      <c r="D17" s="185"/>
      <c r="E17" s="185"/>
      <c r="F17" s="206" t="s">
        <v>100</v>
      </c>
      <c r="G17" s="206"/>
      <c r="H17" s="206"/>
      <c r="I17" s="206" t="s">
        <v>99</v>
      </c>
      <c r="J17" s="206"/>
      <c r="K17" s="206"/>
      <c r="L17" s="206" t="s">
        <v>98</v>
      </c>
      <c r="M17" s="206"/>
      <c r="N17" s="206"/>
      <c r="O17" s="206" t="s">
        <v>97</v>
      </c>
      <c r="P17" s="206"/>
      <c r="Q17" s="206"/>
      <c r="R17" s="206" t="s">
        <v>119</v>
      </c>
      <c r="S17" s="206"/>
      <c r="T17" s="206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41" t="s">
        <v>133</v>
      </c>
      <c r="P18" s="42" t="s">
        <v>121</v>
      </c>
      <c r="Q18" s="42" t="s">
        <v>122</v>
      </c>
      <c r="R18" s="41" t="s">
        <v>133</v>
      </c>
      <c r="S18" s="42" t="s">
        <v>121</v>
      </c>
      <c r="T18" s="42" t="s">
        <v>122</v>
      </c>
      <c r="W18" s="33" t="s">
        <v>37</v>
      </c>
    </row>
    <row r="19" spans="2:23" ht="21" customHeight="1" x14ac:dyDescent="0.2">
      <c r="B19" s="33" t="s">
        <v>15</v>
      </c>
      <c r="C19" s="9">
        <f>$G$34</f>
        <v>916973</v>
      </c>
      <c r="D19" s="14">
        <f>G34-F34</f>
        <v>7319</v>
      </c>
      <c r="E19" s="13">
        <f>(G34-F34)/F34</f>
        <v>8.0459163594069835E-3</v>
      </c>
      <c r="F19" s="9">
        <f>$G$29</f>
        <v>39857</v>
      </c>
      <c r="G19" s="14">
        <f>G29-F29</f>
        <v>877</v>
      </c>
      <c r="H19" s="13">
        <f>(G29-F29)/F29</f>
        <v>2.2498717290918419E-2</v>
      </c>
      <c r="I19" s="9">
        <f>$G$30</f>
        <v>324220</v>
      </c>
      <c r="J19" s="14">
        <f>G30-F30</f>
        <v>-6586</v>
      </c>
      <c r="K19" s="13">
        <f>(G30-F30)/F30</f>
        <v>-1.9908949656294021E-2</v>
      </c>
      <c r="L19" s="9">
        <f>$G$31</f>
        <v>438222</v>
      </c>
      <c r="M19" s="14">
        <f>G31-F31</f>
        <v>11189</v>
      </c>
      <c r="N19" s="13">
        <f>(G31-F31)/F31</f>
        <v>2.6201722115152693E-2</v>
      </c>
      <c r="O19" s="9">
        <f>$G$32</f>
        <v>112205</v>
      </c>
      <c r="P19" s="14">
        <f>G32-F32</f>
        <v>1780</v>
      </c>
      <c r="Q19" s="13">
        <f>(G32-F32)/F32</f>
        <v>1.6119538148064296E-2</v>
      </c>
      <c r="R19" s="9">
        <f>G33</f>
        <v>2469</v>
      </c>
      <c r="S19" s="14">
        <f>G33-F33</f>
        <v>59</v>
      </c>
      <c r="T19" s="13">
        <f>(G33-F33)/F33</f>
        <v>2.4481327800829875E-2</v>
      </c>
    </row>
    <row r="20" spans="2:23" ht="21" customHeight="1" x14ac:dyDescent="0.2">
      <c r="B20" s="33" t="s">
        <v>55</v>
      </c>
      <c r="C20" s="9">
        <f>$G$51</f>
        <v>62349</v>
      </c>
      <c r="D20" s="14">
        <f>G51-F51</f>
        <v>497</v>
      </c>
      <c r="E20" s="13">
        <f>(G51-F51)/F51</f>
        <v>8.0353100950656398E-3</v>
      </c>
      <c r="F20" s="9">
        <f>$G$46</f>
        <v>2973</v>
      </c>
      <c r="G20" s="14">
        <f>G46-F46</f>
        <v>74</v>
      </c>
      <c r="H20" s="13">
        <f>(G46-F46)/F46</f>
        <v>2.5526043463263193E-2</v>
      </c>
      <c r="I20" s="9">
        <f>$G$47</f>
        <v>21072</v>
      </c>
      <c r="J20" s="14">
        <f>G47-F47</f>
        <v>-369</v>
      </c>
      <c r="K20" s="13">
        <f>(G47-F47)/F47</f>
        <v>-1.7210018189450119E-2</v>
      </c>
      <c r="L20" s="9">
        <f>$G$48</f>
        <v>29421</v>
      </c>
      <c r="M20" s="32">
        <f>G48-F48</f>
        <v>771</v>
      </c>
      <c r="N20" s="8">
        <f>(G48-F48)/F48</f>
        <v>2.6910994764397907E-2</v>
      </c>
      <c r="O20" s="10">
        <f>$G$49</f>
        <v>8740</v>
      </c>
      <c r="P20" s="32">
        <f>G49-F49</f>
        <v>17</v>
      </c>
      <c r="Q20" s="8">
        <f>(G49-F49)/F49</f>
        <v>1.9488708013298177E-3</v>
      </c>
      <c r="R20" s="10">
        <f>G50</f>
        <v>143</v>
      </c>
      <c r="S20" s="32">
        <f>G50-F50</f>
        <v>4</v>
      </c>
      <c r="T20" s="8">
        <f>(G50-F50)/F50</f>
        <v>2.8776978417266189E-2</v>
      </c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3" spans="2:23" x14ac:dyDescent="0.2">
      <c r="B23" s="175" t="s">
        <v>228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229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100</v>
      </c>
      <c r="C29" s="14">
        <f>'[1]2. Classe d''età'!C8</f>
        <v>40992</v>
      </c>
      <c r="D29" s="14">
        <f>'[1]2. Classe d''età'!D8</f>
        <v>40215</v>
      </c>
      <c r="E29" s="14">
        <f>'[1]2. Classe d''età'!E8</f>
        <v>39900</v>
      </c>
      <c r="F29" s="14">
        <f>'[1]2. Classe d''età'!F8</f>
        <v>38980</v>
      </c>
      <c r="G29" s="14">
        <f>'[1]2. Classe d''età'!G8</f>
        <v>39857</v>
      </c>
      <c r="H29" s="14">
        <f t="shared" ref="H29:H34" si="0">G29-C29</f>
        <v>-1135</v>
      </c>
      <c r="I29" s="13">
        <f t="shared" ref="I29:I34" si="1">(G29-C29)/C29</f>
        <v>-2.7688329430132708E-2</v>
      </c>
    </row>
    <row r="30" spans="2:23" x14ac:dyDescent="0.2">
      <c r="B30" s="34" t="s">
        <v>99</v>
      </c>
      <c r="C30" s="14">
        <f>'[1]2. Classe d''età'!C9</f>
        <v>358862</v>
      </c>
      <c r="D30" s="14">
        <f>'[1]2. Classe d''età'!D9</f>
        <v>349062</v>
      </c>
      <c r="E30" s="14">
        <f>'[1]2. Classe d''età'!E9</f>
        <v>338741</v>
      </c>
      <c r="F30" s="14">
        <f>'[1]2. Classe d''età'!F9</f>
        <v>330806</v>
      </c>
      <c r="G30" s="14">
        <f>'[1]2. Classe d''età'!G9</f>
        <v>324220</v>
      </c>
      <c r="H30" s="14">
        <f t="shared" si="0"/>
        <v>-34642</v>
      </c>
      <c r="I30" s="13">
        <f t="shared" si="1"/>
        <v>-9.6532929092520245E-2</v>
      </c>
    </row>
    <row r="31" spans="2:23" x14ac:dyDescent="0.2">
      <c r="B31" s="34" t="s">
        <v>98</v>
      </c>
      <c r="C31" s="14">
        <f>'[1]2. Classe d''età'!C10</f>
        <v>395924</v>
      </c>
      <c r="D31" s="14">
        <f>'[1]2. Classe d''età'!D10</f>
        <v>406859</v>
      </c>
      <c r="E31" s="14">
        <f>'[1]2. Classe d''età'!E10</f>
        <v>416939</v>
      </c>
      <c r="F31" s="14">
        <f>'[1]2. Classe d''età'!F10</f>
        <v>427033</v>
      </c>
      <c r="G31" s="14">
        <f>'[1]2. Classe d''età'!G10</f>
        <v>438222</v>
      </c>
      <c r="H31" s="14">
        <f t="shared" si="0"/>
        <v>42298</v>
      </c>
      <c r="I31" s="13">
        <f t="shared" si="1"/>
        <v>0.10683363473798002</v>
      </c>
    </row>
    <row r="32" spans="2:23" x14ac:dyDescent="0.2">
      <c r="B32" s="87" t="s">
        <v>97</v>
      </c>
      <c r="C32" s="14">
        <f>'[1]2. Classe d''età'!C11</f>
        <v>102979</v>
      </c>
      <c r="D32" s="14">
        <f>'[1]2. Classe d''età'!D11</f>
        <v>106624</v>
      </c>
      <c r="E32" s="14">
        <f>'[1]2. Classe d''età'!E11</f>
        <v>110113</v>
      </c>
      <c r="F32" s="14">
        <f>'[1]2. Classe d''età'!F11</f>
        <v>110425</v>
      </c>
      <c r="G32" s="14">
        <f>'[1]2. Classe d''età'!G11</f>
        <v>112205</v>
      </c>
      <c r="H32" s="14">
        <f t="shared" si="0"/>
        <v>9226</v>
      </c>
      <c r="I32" s="13">
        <f t="shared" si="1"/>
        <v>8.9591081676846734E-2</v>
      </c>
    </row>
    <row r="33" spans="2:12" x14ac:dyDescent="0.2">
      <c r="B33" s="87" t="s">
        <v>119</v>
      </c>
      <c r="C33" s="14">
        <f>'[1]2. Classe d''età'!C12</f>
        <v>2569</v>
      </c>
      <c r="D33" s="14">
        <f>'[1]2. Classe d''età'!D12</f>
        <v>2554</v>
      </c>
      <c r="E33" s="14">
        <f>'[1]2. Classe d''età'!E12</f>
        <v>2537</v>
      </c>
      <c r="F33" s="14">
        <f>'[1]2. Classe d''età'!F12</f>
        <v>2410</v>
      </c>
      <c r="G33" s="14">
        <f>'[1]2. Classe d''età'!G12</f>
        <v>2469</v>
      </c>
      <c r="H33" s="14">
        <f t="shared" si="0"/>
        <v>-100</v>
      </c>
      <c r="I33" s="13">
        <f t="shared" si="1"/>
        <v>-3.8925652004671081E-2</v>
      </c>
    </row>
    <row r="34" spans="2:12" x14ac:dyDescent="0.2">
      <c r="B34" s="52" t="s">
        <v>20</v>
      </c>
      <c r="C34" s="10">
        <f>SUM(C29:C33)</f>
        <v>901326</v>
      </c>
      <c r="D34" s="10">
        <f t="shared" ref="D34:G34" si="2">SUM(D29:D33)</f>
        <v>905314</v>
      </c>
      <c r="E34" s="10">
        <f t="shared" si="2"/>
        <v>908230</v>
      </c>
      <c r="F34" s="10">
        <f t="shared" si="2"/>
        <v>909654</v>
      </c>
      <c r="G34" s="10">
        <f t="shared" si="2"/>
        <v>916973</v>
      </c>
      <c r="H34" s="10">
        <f t="shared" si="0"/>
        <v>15647</v>
      </c>
      <c r="I34" s="53">
        <f t="shared" si="1"/>
        <v>1.73599785205353E-2</v>
      </c>
    </row>
    <row r="35" spans="2:12" ht="24.95" customHeight="1" x14ac:dyDescent="0.2">
      <c r="B35" s="54" t="s">
        <v>36</v>
      </c>
      <c r="C35" s="12"/>
      <c r="D35" s="12"/>
      <c r="E35" s="12"/>
      <c r="F35" s="12"/>
      <c r="G35" s="12"/>
      <c r="H35" s="12"/>
      <c r="I35" s="12"/>
      <c r="J35" s="55"/>
      <c r="K35" s="14"/>
      <c r="L35" s="13"/>
    </row>
    <row r="36" spans="2:12" x14ac:dyDescent="0.2">
      <c r="B36" s="91"/>
      <c r="C36" s="98"/>
      <c r="D36" s="98"/>
      <c r="E36" s="98"/>
      <c r="F36" s="98"/>
      <c r="G36" s="98"/>
      <c r="H36" s="13"/>
      <c r="I36" s="14"/>
      <c r="J36" s="13"/>
      <c r="K36" s="14"/>
      <c r="L36" s="13"/>
    </row>
    <row r="37" spans="2:12" x14ac:dyDescent="0.2">
      <c r="B37" s="91"/>
      <c r="C37" s="91">
        <v>2017</v>
      </c>
      <c r="D37" s="91">
        <v>2018</v>
      </c>
      <c r="E37" s="91">
        <v>2019</v>
      </c>
      <c r="F37" s="91">
        <v>2020</v>
      </c>
      <c r="G37" s="97">
        <v>2021</v>
      </c>
      <c r="H37" s="144"/>
      <c r="I37" s="14"/>
      <c r="J37" s="13"/>
      <c r="K37" s="14"/>
      <c r="L37" s="13"/>
    </row>
    <row r="38" spans="2:12" x14ac:dyDescent="0.2">
      <c r="B38" s="91" t="s">
        <v>100</v>
      </c>
      <c r="C38" s="95">
        <f>C29/$C$29*100</f>
        <v>100</v>
      </c>
      <c r="D38" s="95">
        <f t="shared" ref="D38:G38" si="3">D29/$C$29*100</f>
        <v>98.104508196721312</v>
      </c>
      <c r="E38" s="95">
        <f t="shared" si="3"/>
        <v>97.336065573770497</v>
      </c>
      <c r="F38" s="95">
        <f t="shared" si="3"/>
        <v>95.091725214676032</v>
      </c>
      <c r="G38" s="95">
        <f t="shared" si="3"/>
        <v>97.231167056986735</v>
      </c>
      <c r="H38" s="14"/>
      <c r="I38" s="14"/>
      <c r="J38" s="13"/>
      <c r="K38" s="14"/>
      <c r="L38" s="13"/>
    </row>
    <row r="39" spans="2:12" x14ac:dyDescent="0.2">
      <c r="B39" s="91" t="s">
        <v>99</v>
      </c>
      <c r="C39" s="95">
        <f>C30/$C$30*100</f>
        <v>100</v>
      </c>
      <c r="D39" s="95">
        <f t="shared" ref="D39:G39" si="4">D30/$C$30*100</f>
        <v>97.26914524246088</v>
      </c>
      <c r="E39" s="95">
        <f t="shared" si="4"/>
        <v>94.393109328934244</v>
      </c>
      <c r="F39" s="95">
        <f t="shared" si="4"/>
        <v>92.181952951273743</v>
      </c>
      <c r="G39" s="95">
        <f t="shared" si="4"/>
        <v>90.346707090747984</v>
      </c>
      <c r="H39" s="14"/>
      <c r="I39" s="14"/>
      <c r="J39" s="13"/>
      <c r="K39" s="14"/>
      <c r="L39" s="13"/>
    </row>
    <row r="40" spans="2:12" x14ac:dyDescent="0.2">
      <c r="B40" s="91" t="s">
        <v>98</v>
      </c>
      <c r="C40" s="95">
        <f>C31/$C$31*100</f>
        <v>100</v>
      </c>
      <c r="D40" s="95">
        <f t="shared" ref="D40:G40" si="5">D31/$C$31*100</f>
        <v>102.76189369677009</v>
      </c>
      <c r="E40" s="95">
        <f t="shared" si="5"/>
        <v>105.30783685757872</v>
      </c>
      <c r="F40" s="95">
        <f t="shared" si="5"/>
        <v>107.85731605055516</v>
      </c>
      <c r="G40" s="95">
        <f t="shared" si="5"/>
        <v>110.683363473798</v>
      </c>
      <c r="H40" s="14"/>
      <c r="I40" s="14"/>
      <c r="J40" s="13"/>
      <c r="K40" s="14"/>
      <c r="L40" s="13"/>
    </row>
    <row r="41" spans="2:12" x14ac:dyDescent="0.2">
      <c r="B41" s="165" t="s">
        <v>97</v>
      </c>
      <c r="C41" s="95">
        <f>C32/$C$32*100</f>
        <v>100</v>
      </c>
      <c r="D41" s="95">
        <f t="shared" ref="D41:G41" si="6">D32/$C$32*100</f>
        <v>103.53955660862894</v>
      </c>
      <c r="E41" s="95">
        <f t="shared" si="6"/>
        <v>106.9276260208392</v>
      </c>
      <c r="F41" s="95">
        <f t="shared" si="6"/>
        <v>107.23060041367658</v>
      </c>
      <c r="G41" s="95">
        <f t="shared" si="6"/>
        <v>108.95910816768468</v>
      </c>
      <c r="H41" s="13"/>
      <c r="I41" s="14"/>
      <c r="J41" s="13"/>
      <c r="K41" s="14"/>
      <c r="L41" s="13"/>
    </row>
    <row r="42" spans="2:12" x14ac:dyDescent="0.2">
      <c r="B42" s="93"/>
      <c r="C42" s="93"/>
      <c r="D42" s="93"/>
      <c r="E42" s="93"/>
      <c r="F42" s="93"/>
      <c r="G42" s="93"/>
      <c r="K42" s="34"/>
      <c r="L42" s="34"/>
    </row>
    <row r="43" spans="2:12" x14ac:dyDescent="0.2">
      <c r="K43" s="34"/>
      <c r="L43" s="34"/>
    </row>
    <row r="44" spans="2:12" ht="24.95" customHeight="1" x14ac:dyDescent="0.2">
      <c r="B44" s="37" t="s">
        <v>230</v>
      </c>
      <c r="K44" s="34"/>
      <c r="L44" s="34"/>
    </row>
    <row r="45" spans="2:12" ht="25.5" x14ac:dyDescent="0.2">
      <c r="B45" s="40" t="s">
        <v>56</v>
      </c>
      <c r="C45" s="48">
        <v>2017</v>
      </c>
      <c r="D45" s="48">
        <v>2018</v>
      </c>
      <c r="E45" s="48">
        <v>2019</v>
      </c>
      <c r="F45" s="49">
        <v>2020</v>
      </c>
      <c r="G45" s="49">
        <v>2021</v>
      </c>
      <c r="H45" s="42" t="s">
        <v>124</v>
      </c>
      <c r="I45" s="42" t="s">
        <v>125</v>
      </c>
      <c r="K45" s="50"/>
      <c r="L45" s="51"/>
    </row>
    <row r="46" spans="2:12" x14ac:dyDescent="0.2">
      <c r="B46" s="34" t="s">
        <v>100</v>
      </c>
      <c r="C46" s="14">
        <f>'[1]2. Classe d''età'!C16</f>
        <v>3055</v>
      </c>
      <c r="D46" s="14">
        <f>'[1]2. Classe d''età'!D16</f>
        <v>3050</v>
      </c>
      <c r="E46" s="14">
        <f>'[1]2. Classe d''età'!E16</f>
        <v>2943</v>
      </c>
      <c r="F46" s="14">
        <f>'[1]2. Classe d''età'!F16</f>
        <v>2899</v>
      </c>
      <c r="G46" s="14">
        <f>'[1]2. Classe d''età'!G16</f>
        <v>2973</v>
      </c>
      <c r="H46" s="14">
        <f t="shared" ref="H46:H51" si="7">G46-C46</f>
        <v>-82</v>
      </c>
      <c r="I46" s="13">
        <f t="shared" ref="I46:I51" si="8">(G46-C46)/C46</f>
        <v>-2.6841243862520459E-2</v>
      </c>
    </row>
    <row r="47" spans="2:12" x14ac:dyDescent="0.2">
      <c r="B47" s="34" t="s">
        <v>99</v>
      </c>
      <c r="C47" s="14">
        <f>'[1]2. Classe d''età'!C17</f>
        <v>24664</v>
      </c>
      <c r="D47" s="14">
        <f>'[1]2. Classe d''età'!D17</f>
        <v>23610</v>
      </c>
      <c r="E47" s="14">
        <f>'[1]2. Classe d''età'!E17</f>
        <v>22117</v>
      </c>
      <c r="F47" s="14">
        <f>'[1]2. Classe d''età'!F17</f>
        <v>21441</v>
      </c>
      <c r="G47" s="14">
        <f>'[1]2. Classe d''età'!G17</f>
        <v>21072</v>
      </c>
      <c r="H47" s="14">
        <f t="shared" si="7"/>
        <v>-3592</v>
      </c>
      <c r="I47" s="13">
        <f t="shared" si="8"/>
        <v>-0.14563736620175155</v>
      </c>
    </row>
    <row r="48" spans="2:12" x14ac:dyDescent="0.2">
      <c r="B48" s="34" t="s">
        <v>98</v>
      </c>
      <c r="C48" s="14">
        <f>'[1]2. Classe d''età'!C18</f>
        <v>27472</v>
      </c>
      <c r="D48" s="14">
        <f>'[1]2. Classe d''età'!D18</f>
        <v>27931</v>
      </c>
      <c r="E48" s="14">
        <f>'[1]2. Classe d''età'!E18</f>
        <v>28065</v>
      </c>
      <c r="F48" s="14">
        <f>'[1]2. Classe d''età'!F18</f>
        <v>28650</v>
      </c>
      <c r="G48" s="14">
        <f>'[1]2. Classe d''età'!G18</f>
        <v>29421</v>
      </c>
      <c r="H48" s="14">
        <f t="shared" si="7"/>
        <v>1949</v>
      </c>
      <c r="I48" s="13">
        <f t="shared" si="8"/>
        <v>7.0944962143273158E-2</v>
      </c>
    </row>
    <row r="49" spans="2:12" x14ac:dyDescent="0.2">
      <c r="B49" s="87" t="s">
        <v>97</v>
      </c>
      <c r="C49" s="14">
        <f>'[1]2. Classe d''età'!C19</f>
        <v>7890</v>
      </c>
      <c r="D49" s="14">
        <f>'[1]2. Classe d''età'!D19</f>
        <v>8144</v>
      </c>
      <c r="E49" s="14">
        <f>'[1]2. Classe d''età'!E19</f>
        <v>8413</v>
      </c>
      <c r="F49" s="14">
        <f>'[1]2. Classe d''età'!F19</f>
        <v>8723</v>
      </c>
      <c r="G49" s="14">
        <f>'[1]2. Classe d''età'!G19</f>
        <v>8740</v>
      </c>
      <c r="H49" s="14">
        <f t="shared" si="7"/>
        <v>850</v>
      </c>
      <c r="I49" s="13">
        <f t="shared" si="8"/>
        <v>0.10773130544993663</v>
      </c>
    </row>
    <row r="50" spans="2:12" x14ac:dyDescent="0.2">
      <c r="B50" s="87" t="s">
        <v>119</v>
      </c>
      <c r="C50" s="14">
        <f>'[1]2. Classe d''età'!C20</f>
        <v>141</v>
      </c>
      <c r="D50" s="14">
        <f>'[1]2. Classe d''età'!D20</f>
        <v>141</v>
      </c>
      <c r="E50" s="14">
        <f>'[1]2. Classe d''età'!E20</f>
        <v>140</v>
      </c>
      <c r="F50" s="14">
        <f>'[1]2. Classe d''età'!F20</f>
        <v>139</v>
      </c>
      <c r="G50" s="14">
        <f>'[1]2. Classe d''età'!G20</f>
        <v>143</v>
      </c>
      <c r="H50" s="14">
        <f t="shared" si="7"/>
        <v>2</v>
      </c>
      <c r="I50" s="13">
        <f t="shared" si="8"/>
        <v>1.4184397163120567E-2</v>
      </c>
    </row>
    <row r="51" spans="2:12" x14ac:dyDescent="0.2">
      <c r="B51" s="52" t="s">
        <v>20</v>
      </c>
      <c r="C51" s="10">
        <f>SUM(C46:C50)</f>
        <v>63222</v>
      </c>
      <c r="D51" s="10">
        <f t="shared" ref="D51:G51" si="9">SUM(D46:D50)</f>
        <v>62876</v>
      </c>
      <c r="E51" s="10">
        <f t="shared" si="9"/>
        <v>61678</v>
      </c>
      <c r="F51" s="10">
        <f t="shared" si="9"/>
        <v>61852</v>
      </c>
      <c r="G51" s="10">
        <f t="shared" si="9"/>
        <v>62349</v>
      </c>
      <c r="H51" s="10">
        <f t="shared" si="7"/>
        <v>-873</v>
      </c>
      <c r="I51" s="53">
        <f t="shared" si="8"/>
        <v>-1.3808484388345829E-2</v>
      </c>
    </row>
    <row r="52" spans="2:12" ht="24.95" customHeight="1" x14ac:dyDescent="0.2">
      <c r="B52" s="54" t="s">
        <v>36</v>
      </c>
      <c r="C52" s="12"/>
      <c r="D52" s="12"/>
      <c r="E52" s="12"/>
      <c r="F52" s="12"/>
      <c r="G52" s="12"/>
      <c r="H52" s="12"/>
      <c r="I52" s="12"/>
      <c r="J52" s="55"/>
      <c r="K52" s="14"/>
      <c r="L52" s="13"/>
    </row>
    <row r="53" spans="2:12" x14ac:dyDescent="0.2">
      <c r="B53" s="91"/>
      <c r="C53" s="95"/>
      <c r="D53" s="95"/>
      <c r="E53" s="95"/>
      <c r="F53" s="95"/>
      <c r="G53" s="95"/>
      <c r="H53" s="14"/>
      <c r="I53" s="14"/>
      <c r="J53" s="13"/>
      <c r="K53" s="14"/>
      <c r="L53" s="13"/>
    </row>
    <row r="54" spans="2:12" x14ac:dyDescent="0.2">
      <c r="B54" s="91"/>
      <c r="C54" s="91">
        <v>2017</v>
      </c>
      <c r="D54" s="91">
        <v>2018</v>
      </c>
      <c r="E54" s="91">
        <v>2019</v>
      </c>
      <c r="F54" s="91">
        <v>2020</v>
      </c>
      <c r="G54" s="97">
        <v>2021</v>
      </c>
      <c r="H54" s="144"/>
      <c r="I54" s="14"/>
      <c r="J54" s="13"/>
      <c r="K54" s="14"/>
      <c r="L54" s="13"/>
    </row>
    <row r="55" spans="2:12" x14ac:dyDescent="0.2">
      <c r="B55" s="91" t="s">
        <v>100</v>
      </c>
      <c r="C55" s="95">
        <f>C46/$C$46*100</f>
        <v>100</v>
      </c>
      <c r="D55" s="95">
        <f t="shared" ref="D55:G55" si="10">D46/$C$46*100</f>
        <v>99.836333878887075</v>
      </c>
      <c r="E55" s="95">
        <f t="shared" si="10"/>
        <v>96.333878887070384</v>
      </c>
      <c r="F55" s="95">
        <f t="shared" si="10"/>
        <v>94.893617021276597</v>
      </c>
      <c r="G55" s="95">
        <f t="shared" si="10"/>
        <v>97.315875613747963</v>
      </c>
      <c r="H55" s="14"/>
      <c r="I55" s="14"/>
      <c r="J55" s="13"/>
      <c r="K55" s="14"/>
      <c r="L55" s="13"/>
    </row>
    <row r="56" spans="2:12" x14ac:dyDescent="0.2">
      <c r="B56" s="91" t="s">
        <v>99</v>
      </c>
      <c r="C56" s="95">
        <f>C47/$C$47*100</f>
        <v>100</v>
      </c>
      <c r="D56" s="95">
        <f t="shared" ref="D56:G56" si="11">D47/$C$47*100</f>
        <v>95.726565034057728</v>
      </c>
      <c r="E56" s="95">
        <f t="shared" si="11"/>
        <v>89.673207914369129</v>
      </c>
      <c r="F56" s="95">
        <f t="shared" si="11"/>
        <v>86.932371067142384</v>
      </c>
      <c r="G56" s="95">
        <f t="shared" si="11"/>
        <v>85.436263379824851</v>
      </c>
      <c r="H56" s="14"/>
      <c r="I56" s="14"/>
      <c r="J56" s="13"/>
      <c r="K56" s="14"/>
      <c r="L56" s="13"/>
    </row>
    <row r="57" spans="2:12" x14ac:dyDescent="0.2">
      <c r="B57" s="91" t="s">
        <v>98</v>
      </c>
      <c r="C57" s="95">
        <f>C48/$C$48*100</f>
        <v>100</v>
      </c>
      <c r="D57" s="95">
        <f t="shared" ref="D57:G57" si="12">D48/$C$48*100</f>
        <v>101.67079207920793</v>
      </c>
      <c r="E57" s="95">
        <f t="shared" si="12"/>
        <v>102.15856144437974</v>
      </c>
      <c r="F57" s="95">
        <f t="shared" si="12"/>
        <v>104.28800232964473</v>
      </c>
      <c r="G57" s="95">
        <f t="shared" si="12"/>
        <v>107.09449621432732</v>
      </c>
      <c r="H57" s="14"/>
      <c r="I57" s="14"/>
      <c r="J57" s="13"/>
      <c r="K57" s="14"/>
      <c r="L57" s="13"/>
    </row>
    <row r="58" spans="2:12" x14ac:dyDescent="0.2">
      <c r="B58" s="165" t="s">
        <v>97</v>
      </c>
      <c r="C58" s="95">
        <f>C49/$C$49*100</f>
        <v>100</v>
      </c>
      <c r="D58" s="95">
        <f t="shared" ref="D58:G58" si="13">D49/$C$49*100</f>
        <v>103.2192648922687</v>
      </c>
      <c r="E58" s="95">
        <f t="shared" si="13"/>
        <v>106.62864385297846</v>
      </c>
      <c r="F58" s="95">
        <f t="shared" si="13"/>
        <v>110.55766793409379</v>
      </c>
      <c r="G58" s="95">
        <f t="shared" si="13"/>
        <v>110.77313054499368</v>
      </c>
      <c r="H58" s="14"/>
      <c r="I58" s="14"/>
      <c r="J58" s="13"/>
      <c r="K58" s="14"/>
      <c r="L58" s="13"/>
    </row>
    <row r="60" spans="2:12" x14ac:dyDescent="0.2">
      <c r="B60" s="93"/>
      <c r="C60" s="93"/>
      <c r="D60" s="93"/>
      <c r="E60" s="93"/>
      <c r="F60" s="93"/>
      <c r="G60" s="93"/>
      <c r="H60" s="1"/>
      <c r="I60" s="1"/>
      <c r="J60" s="1"/>
    </row>
    <row r="61" spans="2:12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2:12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2:12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2:12" x14ac:dyDescent="0.2">
      <c r="B64" s="1"/>
      <c r="C64" s="1"/>
      <c r="D64" s="1"/>
      <c r="E64" s="1"/>
      <c r="F64" s="1"/>
      <c r="G64" s="1"/>
      <c r="H64" s="1"/>
      <c r="I64" s="1"/>
      <c r="J64" s="14"/>
      <c r="K64" s="13"/>
    </row>
  </sheetData>
  <sheetProtection sheet="1" objects="1" scenarios="1"/>
  <mergeCells count="18">
    <mergeCell ref="B2:T4"/>
    <mergeCell ref="B7:B8"/>
    <mergeCell ref="C7:D8"/>
    <mergeCell ref="E8:F8"/>
    <mergeCell ref="G8:H8"/>
    <mergeCell ref="I8:J8"/>
    <mergeCell ref="K8:L8"/>
    <mergeCell ref="M8:N8"/>
    <mergeCell ref="E7:N7"/>
    <mergeCell ref="B23:T25"/>
    <mergeCell ref="B16:B17"/>
    <mergeCell ref="C16:E17"/>
    <mergeCell ref="F17:H17"/>
    <mergeCell ref="I17:K17"/>
    <mergeCell ref="L17:N17"/>
    <mergeCell ref="O17:Q17"/>
    <mergeCell ref="R17:T17"/>
    <mergeCell ref="F16:T16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2335-665C-4849-B525-5C0B074723A9}">
  <sheetPr codeName="Foglio12">
    <tabColor theme="0"/>
    <pageSetUpPr fitToPage="1"/>
  </sheetPr>
  <dimension ref="B2:Z52"/>
  <sheetViews>
    <sheetView zoomScaleNormal="100" zoomScalePageLayoutView="125" workbookViewId="0">
      <selection activeCell="U4" sqref="U4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6" ht="15" customHeight="1" x14ac:dyDescent="0.2">
      <c r="B2" s="175" t="s">
        <v>231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6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6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6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</row>
    <row r="6" spans="2:26" s="36" customFormat="1" ht="24.95" customHeight="1" x14ac:dyDescent="0.2">
      <c r="B6" s="37" t="s">
        <v>232</v>
      </c>
      <c r="C6" s="38"/>
      <c r="D6" s="38"/>
      <c r="E6" s="38"/>
      <c r="F6" s="38"/>
      <c r="G6" s="38"/>
      <c r="H6" s="38"/>
      <c r="I6" s="33"/>
      <c r="J6" s="33"/>
      <c r="K6" s="33"/>
      <c r="L6" s="33"/>
      <c r="V6" s="96"/>
      <c r="W6" s="96"/>
      <c r="X6" s="96"/>
      <c r="Y6" s="96"/>
      <c r="Z6" s="39"/>
    </row>
    <row r="7" spans="2:26" ht="15" customHeight="1" x14ac:dyDescent="0.2">
      <c r="B7" s="180" t="s">
        <v>35</v>
      </c>
      <c r="C7" s="177" t="s">
        <v>101</v>
      </c>
      <c r="D7" s="178"/>
      <c r="E7" s="176" t="s">
        <v>14</v>
      </c>
      <c r="F7" s="176"/>
      <c r="G7" s="176"/>
      <c r="H7" s="176"/>
      <c r="V7" s="91" t="s">
        <v>22</v>
      </c>
      <c r="W7" s="91"/>
      <c r="X7" s="91"/>
      <c r="Y7" s="91"/>
      <c r="Z7" s="34"/>
    </row>
    <row r="8" spans="2:26" ht="27" customHeight="1" x14ac:dyDescent="0.2">
      <c r="B8" s="181"/>
      <c r="C8" s="179"/>
      <c r="D8" s="179"/>
      <c r="E8" s="206" t="s">
        <v>103</v>
      </c>
      <c r="F8" s="206"/>
      <c r="G8" s="206" t="s">
        <v>104</v>
      </c>
      <c r="H8" s="206"/>
      <c r="V8" s="91"/>
      <c r="W8" s="91"/>
      <c r="X8" s="91"/>
      <c r="Y8" s="91"/>
      <c r="Z8" s="34"/>
    </row>
    <row r="9" spans="2:26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V9" s="91"/>
      <c r="W9" s="100" t="s">
        <v>103</v>
      </c>
      <c r="X9" s="100" t="s">
        <v>104</v>
      </c>
      <c r="Y9" s="100"/>
      <c r="Z9" s="86"/>
    </row>
    <row r="10" spans="2:26" ht="21" customHeight="1" x14ac:dyDescent="0.2">
      <c r="B10" s="33" t="s">
        <v>15</v>
      </c>
      <c r="C10" s="9">
        <f>$G$31</f>
        <v>916973</v>
      </c>
      <c r="D10" s="5">
        <v>1</v>
      </c>
      <c r="E10" s="9">
        <f>$G$29</f>
        <v>277751</v>
      </c>
      <c r="F10" s="6">
        <f>E10/$C$10</f>
        <v>0.302899867280716</v>
      </c>
      <c r="G10" s="9">
        <f>$G$30</f>
        <v>639222</v>
      </c>
      <c r="H10" s="6">
        <f>G10/$C$10</f>
        <v>0.69710013271928395</v>
      </c>
      <c r="N10" s="33" t="s">
        <v>37</v>
      </c>
      <c r="V10" s="91" t="s">
        <v>55</v>
      </c>
      <c r="W10" s="95">
        <f>$E$11</f>
        <v>21105</v>
      </c>
      <c r="X10" s="95">
        <f>$G$11</f>
        <v>41244</v>
      </c>
      <c r="Y10" s="95"/>
      <c r="Z10" s="14"/>
    </row>
    <row r="11" spans="2:26" ht="21" customHeight="1" x14ac:dyDescent="0.2">
      <c r="B11" s="33" t="s">
        <v>55</v>
      </c>
      <c r="C11" s="9">
        <f>$G$45</f>
        <v>62349</v>
      </c>
      <c r="D11" s="7">
        <v>1</v>
      </c>
      <c r="E11" s="9">
        <f>$G$43</f>
        <v>21105</v>
      </c>
      <c r="F11" s="8">
        <f>E11/$C$11</f>
        <v>0.33849781071067697</v>
      </c>
      <c r="G11" s="9">
        <f>$G$44</f>
        <v>41244</v>
      </c>
      <c r="H11" s="8">
        <f>G11/$C$11</f>
        <v>0.66150218928932303</v>
      </c>
      <c r="V11" s="91"/>
      <c r="W11" s="91"/>
      <c r="X11" s="91"/>
      <c r="Y11" s="91"/>
      <c r="Z11" s="34"/>
    </row>
    <row r="12" spans="2:26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V12" s="93"/>
      <c r="W12" s="93"/>
      <c r="X12" s="93"/>
      <c r="Y12" s="93"/>
    </row>
    <row r="13" spans="2:26" x14ac:dyDescent="0.2">
      <c r="V13" s="93"/>
      <c r="W13" s="93"/>
      <c r="X13" s="93"/>
      <c r="Y13" s="93"/>
    </row>
    <row r="15" spans="2:26" s="45" customFormat="1" ht="24.95" customHeight="1" x14ac:dyDescent="0.2">
      <c r="B15" s="37" t="s">
        <v>233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6" ht="15" customHeight="1" x14ac:dyDescent="0.2">
      <c r="B16" s="180" t="s">
        <v>35</v>
      </c>
      <c r="C16" s="183" t="s">
        <v>101</v>
      </c>
      <c r="D16" s="184"/>
      <c r="E16" s="184"/>
      <c r="F16" s="176" t="s">
        <v>14</v>
      </c>
      <c r="G16" s="176"/>
      <c r="H16" s="176"/>
      <c r="I16" s="176"/>
      <c r="J16" s="176"/>
      <c r="K16" s="176"/>
      <c r="S16" s="33" t="s">
        <v>39</v>
      </c>
    </row>
    <row r="17" spans="2:23" ht="27.75" customHeight="1" x14ac:dyDescent="0.2">
      <c r="B17" s="181"/>
      <c r="C17" s="185"/>
      <c r="D17" s="185"/>
      <c r="E17" s="185"/>
      <c r="F17" s="206" t="s">
        <v>103</v>
      </c>
      <c r="G17" s="206"/>
      <c r="H17" s="206"/>
      <c r="I17" s="206" t="s">
        <v>104</v>
      </c>
      <c r="J17" s="206"/>
      <c r="K17" s="206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W18" s="33" t="s">
        <v>37</v>
      </c>
    </row>
    <row r="19" spans="2:23" ht="21" customHeight="1" x14ac:dyDescent="0.2">
      <c r="B19" s="33" t="s">
        <v>15</v>
      </c>
      <c r="C19" s="9">
        <f>$G$31</f>
        <v>916973</v>
      </c>
      <c r="D19" s="14">
        <f>G31-F31</f>
        <v>7319</v>
      </c>
      <c r="E19" s="13">
        <f>(G31-F31)/F31</f>
        <v>8.0459163594069835E-3</v>
      </c>
      <c r="F19" s="9">
        <f>$G$29</f>
        <v>277751</v>
      </c>
      <c r="G19" s="14">
        <f>G29-F29</f>
        <v>2741</v>
      </c>
      <c r="H19" s="13">
        <f>(G29-F29)/F29</f>
        <v>9.9669102941711205E-3</v>
      </c>
      <c r="I19" s="9">
        <f>$G$30</f>
        <v>639222</v>
      </c>
      <c r="J19" s="14">
        <f>G30-F30</f>
        <v>4578</v>
      </c>
      <c r="K19" s="13">
        <f>(G30-F30)/F30</f>
        <v>7.2134929188647492E-3</v>
      </c>
    </row>
    <row r="20" spans="2:23" ht="21" customHeight="1" x14ac:dyDescent="0.2">
      <c r="B20" s="33" t="s">
        <v>55</v>
      </c>
      <c r="C20" s="9">
        <f>$G$45</f>
        <v>62349</v>
      </c>
      <c r="D20" s="14">
        <f>G45-F45</f>
        <v>497</v>
      </c>
      <c r="E20" s="13">
        <f>(G45-F45)/F45</f>
        <v>8.0353100950656398E-3</v>
      </c>
      <c r="F20" s="9">
        <f>$G$43</f>
        <v>21105</v>
      </c>
      <c r="G20" s="14">
        <f>G43-F43</f>
        <v>283</v>
      </c>
      <c r="H20" s="13">
        <f>(G43-F43)/F43</f>
        <v>1.3591393718182691E-2</v>
      </c>
      <c r="I20" s="9">
        <f>$G$44</f>
        <v>41244</v>
      </c>
      <c r="J20" s="14">
        <f>G44-F44</f>
        <v>214</v>
      </c>
      <c r="K20" s="13">
        <f>(G44-F44)/F44</f>
        <v>5.2156958323178165E-3</v>
      </c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</row>
    <row r="23" spans="2:23" x14ac:dyDescent="0.2">
      <c r="B23" s="175" t="s">
        <v>234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235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103</v>
      </c>
      <c r="C29" s="14">
        <f>'[1]2. Genere'!C8</f>
        <v>271171</v>
      </c>
      <c r="D29" s="14">
        <f>'[1]2. Genere'!D8</f>
        <v>273315</v>
      </c>
      <c r="E29" s="14">
        <f>'[1]2. Genere'!E8</f>
        <v>274751</v>
      </c>
      <c r="F29" s="14">
        <f>'[1]2. Genere'!F8</f>
        <v>275010</v>
      </c>
      <c r="G29" s="14">
        <f>'[1]2. Genere'!G8</f>
        <v>277751</v>
      </c>
      <c r="H29" s="14">
        <f>G29-C29</f>
        <v>6580</v>
      </c>
      <c r="I29" s="13">
        <f>(G29-C29)/C29</f>
        <v>2.4265131595930245E-2</v>
      </c>
    </row>
    <row r="30" spans="2:23" x14ac:dyDescent="0.2">
      <c r="B30" s="34" t="s">
        <v>104</v>
      </c>
      <c r="C30" s="14">
        <f>'[1]2. Genere'!C9</f>
        <v>630155</v>
      </c>
      <c r="D30" s="14">
        <f>'[1]2. Genere'!D9</f>
        <v>631999</v>
      </c>
      <c r="E30" s="14">
        <f>'[1]2. Genere'!E9</f>
        <v>633479</v>
      </c>
      <c r="F30" s="14">
        <f>'[1]2. Genere'!F9</f>
        <v>634644</v>
      </c>
      <c r="G30" s="14">
        <f>'[1]2. Genere'!G9</f>
        <v>639222</v>
      </c>
      <c r="H30" s="14">
        <f>G30-C30</f>
        <v>9067</v>
      </c>
      <c r="I30" s="13">
        <f>(G30-C30)/C30</f>
        <v>1.4388523458514175E-2</v>
      </c>
    </row>
    <row r="31" spans="2:23" x14ac:dyDescent="0.2">
      <c r="B31" s="52" t="s">
        <v>20</v>
      </c>
      <c r="C31" s="10">
        <f>SUM(C29:C30)</f>
        <v>901326</v>
      </c>
      <c r="D31" s="10">
        <f>SUM(D29:D30)</f>
        <v>905314</v>
      </c>
      <c r="E31" s="10">
        <f>SUM(E29:E30)</f>
        <v>908230</v>
      </c>
      <c r="F31" s="10">
        <f>SUM(F29:F30)</f>
        <v>909654</v>
      </c>
      <c r="G31" s="10">
        <f>SUM(G29:G30)</f>
        <v>916973</v>
      </c>
      <c r="H31" s="10">
        <f>G31-C31</f>
        <v>15647</v>
      </c>
      <c r="I31" s="53">
        <f>(G31-C31)/C31</f>
        <v>1.73599785205353E-2</v>
      </c>
    </row>
    <row r="32" spans="2:23" ht="24.95" customHeight="1" x14ac:dyDescent="0.2">
      <c r="B32" s="54" t="s">
        <v>36</v>
      </c>
      <c r="C32" s="12"/>
      <c r="D32" s="12"/>
      <c r="E32" s="12"/>
      <c r="F32" s="12"/>
      <c r="G32" s="12"/>
      <c r="H32" s="12"/>
      <c r="I32" s="12"/>
      <c r="J32" s="55"/>
      <c r="K32" s="14"/>
      <c r="L32" s="13"/>
    </row>
    <row r="33" spans="2:12" x14ac:dyDescent="0.2">
      <c r="B33" s="34"/>
      <c r="C33" s="13"/>
      <c r="D33" s="13"/>
      <c r="E33" s="13"/>
      <c r="F33" s="13"/>
      <c r="G33" s="13"/>
      <c r="H33" s="13"/>
      <c r="I33" s="14"/>
      <c r="J33" s="13"/>
      <c r="K33" s="14"/>
      <c r="L33" s="13"/>
    </row>
    <row r="34" spans="2:12" x14ac:dyDescent="0.2">
      <c r="B34" s="91"/>
      <c r="C34" s="91">
        <v>2017</v>
      </c>
      <c r="D34" s="91">
        <v>2018</v>
      </c>
      <c r="E34" s="91">
        <v>2019</v>
      </c>
      <c r="F34" s="91">
        <v>2020</v>
      </c>
      <c r="G34" s="97">
        <v>2021</v>
      </c>
      <c r="H34" s="144"/>
      <c r="I34" s="14"/>
      <c r="J34" s="13"/>
      <c r="K34" s="14"/>
      <c r="L34" s="13"/>
    </row>
    <row r="35" spans="2:12" x14ac:dyDescent="0.2">
      <c r="B35" s="91" t="s">
        <v>103</v>
      </c>
      <c r="C35" s="95">
        <f>C29/$C$29*100</f>
        <v>100</v>
      </c>
      <c r="D35" s="95">
        <f>D29/$C$29*100</f>
        <v>100.79064501735067</v>
      </c>
      <c r="E35" s="95">
        <f>E29/$C$29*100</f>
        <v>101.32020016889712</v>
      </c>
      <c r="F35" s="95">
        <f>F29/$C$29*100</f>
        <v>101.41571185709385</v>
      </c>
      <c r="G35" s="95">
        <f>G29/$C$29*100</f>
        <v>102.42651315959301</v>
      </c>
      <c r="H35" s="14"/>
      <c r="I35" s="14"/>
      <c r="J35" s="13"/>
      <c r="K35" s="14"/>
      <c r="L35" s="13"/>
    </row>
    <row r="36" spans="2:12" x14ac:dyDescent="0.2">
      <c r="B36" s="91" t="s">
        <v>104</v>
      </c>
      <c r="C36" s="95">
        <f>C30/$C$30*100</f>
        <v>100</v>
      </c>
      <c r="D36" s="95">
        <f>D30/$C$30*100</f>
        <v>100.29262641731003</v>
      </c>
      <c r="E36" s="95">
        <f>E30/$C$30*100</f>
        <v>100.52748926851329</v>
      </c>
      <c r="F36" s="95">
        <f>F30/$C$30*100</f>
        <v>100.71236441827804</v>
      </c>
      <c r="G36" s="95">
        <f>G30/$C$30*100</f>
        <v>101.43885234585142</v>
      </c>
      <c r="H36" s="14"/>
      <c r="I36" s="14"/>
      <c r="J36" s="13"/>
      <c r="K36" s="14"/>
      <c r="L36" s="13"/>
    </row>
    <row r="37" spans="2:12" x14ac:dyDescent="0.2">
      <c r="B37" s="34"/>
      <c r="C37" s="14"/>
      <c r="D37" s="14"/>
      <c r="E37" s="14"/>
      <c r="F37" s="14"/>
      <c r="G37" s="14"/>
      <c r="H37" s="14"/>
      <c r="I37" s="14"/>
      <c r="J37" s="13"/>
      <c r="K37" s="14"/>
      <c r="L37" s="13"/>
    </row>
    <row r="38" spans="2:12" x14ac:dyDescent="0.2">
      <c r="B38" s="87"/>
      <c r="C38" s="14"/>
      <c r="D38" s="14"/>
      <c r="E38" s="14"/>
      <c r="F38" s="14"/>
      <c r="G38" s="14"/>
      <c r="H38" s="13"/>
      <c r="I38" s="14"/>
      <c r="J38" s="13"/>
      <c r="K38" s="14"/>
      <c r="L38" s="13"/>
    </row>
    <row r="39" spans="2:12" x14ac:dyDescent="0.2">
      <c r="K39" s="34"/>
      <c r="L39" s="34"/>
    </row>
    <row r="40" spans="2:12" x14ac:dyDescent="0.2">
      <c r="K40" s="34"/>
      <c r="L40" s="34"/>
    </row>
    <row r="41" spans="2:12" ht="24.95" customHeight="1" x14ac:dyDescent="0.2">
      <c r="B41" s="37" t="s">
        <v>236</v>
      </c>
      <c r="K41" s="34"/>
      <c r="L41" s="34"/>
    </row>
    <row r="42" spans="2:12" ht="25.5" x14ac:dyDescent="0.2">
      <c r="B42" s="40" t="s">
        <v>56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2" t="s">
        <v>124</v>
      </c>
      <c r="I42" s="42" t="s">
        <v>125</v>
      </c>
      <c r="K42" s="50"/>
      <c r="L42" s="51"/>
    </row>
    <row r="43" spans="2:12" x14ac:dyDescent="0.2">
      <c r="B43" s="34" t="s">
        <v>103</v>
      </c>
      <c r="C43" s="14">
        <f>'[1]2. Genere'!C13</f>
        <v>21026</v>
      </c>
      <c r="D43" s="14">
        <f>'[1]2. Genere'!D13</f>
        <v>21028</v>
      </c>
      <c r="E43" s="14">
        <f>'[1]2. Genere'!E13</f>
        <v>20769</v>
      </c>
      <c r="F43" s="14">
        <f>'[1]2. Genere'!F13</f>
        <v>20822</v>
      </c>
      <c r="G43" s="14">
        <f>'[1]2. Genere'!G13</f>
        <v>21105</v>
      </c>
      <c r="H43" s="14">
        <f>G43-C43</f>
        <v>79</v>
      </c>
      <c r="I43" s="13">
        <f>(G43-C43)/C43</f>
        <v>3.7572529249500618E-3</v>
      </c>
    </row>
    <row r="44" spans="2:12" x14ac:dyDescent="0.2">
      <c r="B44" s="34" t="s">
        <v>104</v>
      </c>
      <c r="C44" s="14">
        <f>'[1]2. Genere'!C14</f>
        <v>42196</v>
      </c>
      <c r="D44" s="14">
        <f>'[1]2. Genere'!D14</f>
        <v>41848</v>
      </c>
      <c r="E44" s="14">
        <f>'[1]2. Genere'!E14</f>
        <v>40909</v>
      </c>
      <c r="F44" s="14">
        <f>'[1]2. Genere'!F14</f>
        <v>41030</v>
      </c>
      <c r="G44" s="14">
        <f>'[1]2. Genere'!G14</f>
        <v>41244</v>
      </c>
      <c r="H44" s="14">
        <f>G44-C44</f>
        <v>-952</v>
      </c>
      <c r="I44" s="13">
        <f>(G44-C44)/C44</f>
        <v>-2.2561380225613801E-2</v>
      </c>
    </row>
    <row r="45" spans="2:12" x14ac:dyDescent="0.2">
      <c r="B45" s="52" t="s">
        <v>20</v>
      </c>
      <c r="C45" s="10">
        <f>SUM(C43:C44)</f>
        <v>63222</v>
      </c>
      <c r="D45" s="10">
        <f>SUM(D43:D44)</f>
        <v>62876</v>
      </c>
      <c r="E45" s="10">
        <f>SUM(E43:E44)</f>
        <v>61678</v>
      </c>
      <c r="F45" s="10">
        <f>SUM(F43:F44)</f>
        <v>61852</v>
      </c>
      <c r="G45" s="10">
        <f>SUM(G43:G44)</f>
        <v>62349</v>
      </c>
      <c r="H45" s="10">
        <f>G45-C45</f>
        <v>-873</v>
      </c>
      <c r="I45" s="53">
        <f>(G45-C45)/C45</f>
        <v>-1.3808484388345829E-2</v>
      </c>
    </row>
    <row r="46" spans="2:12" ht="24.95" customHeight="1" x14ac:dyDescent="0.2">
      <c r="B46" s="54" t="s">
        <v>36</v>
      </c>
      <c r="C46" s="12"/>
      <c r="D46" s="12"/>
      <c r="E46" s="12"/>
      <c r="F46" s="12"/>
      <c r="G46" s="12"/>
      <c r="H46" s="12"/>
      <c r="I46" s="12"/>
      <c r="J46" s="55"/>
      <c r="K46" s="14"/>
      <c r="L46" s="13"/>
    </row>
    <row r="47" spans="2:12" x14ac:dyDescent="0.2">
      <c r="B47" s="91"/>
      <c r="C47" s="95"/>
      <c r="D47" s="95"/>
      <c r="E47" s="95"/>
      <c r="F47" s="95"/>
      <c r="G47" s="95"/>
      <c r="H47" s="95"/>
      <c r="I47" s="14"/>
      <c r="J47" s="13"/>
      <c r="K47" s="14"/>
      <c r="L47" s="13"/>
    </row>
    <row r="48" spans="2:12" x14ac:dyDescent="0.2">
      <c r="B48" s="91"/>
      <c r="C48" s="91">
        <v>2017</v>
      </c>
      <c r="D48" s="91">
        <v>2018</v>
      </c>
      <c r="E48" s="91">
        <v>2019</v>
      </c>
      <c r="F48" s="91">
        <v>2020</v>
      </c>
      <c r="G48" s="97">
        <v>2021</v>
      </c>
      <c r="H48" s="97"/>
      <c r="I48" s="14"/>
      <c r="J48" s="13"/>
      <c r="K48" s="14"/>
      <c r="L48" s="13"/>
    </row>
    <row r="49" spans="2:12" x14ac:dyDescent="0.2">
      <c r="B49" s="91" t="s">
        <v>103</v>
      </c>
      <c r="C49" s="95">
        <f>C43/$C$43*100</f>
        <v>100</v>
      </c>
      <c r="D49" s="95">
        <f t="shared" ref="D49:G49" si="0">D43/$C$43*100</f>
        <v>100.00951203272139</v>
      </c>
      <c r="E49" s="95">
        <f t="shared" si="0"/>
        <v>98.777703795301051</v>
      </c>
      <c r="F49" s="95">
        <f t="shared" si="0"/>
        <v>99.029772662417955</v>
      </c>
      <c r="G49" s="95">
        <f t="shared" si="0"/>
        <v>100.37572529249501</v>
      </c>
      <c r="H49" s="95"/>
      <c r="I49" s="14"/>
      <c r="J49" s="13"/>
      <c r="K49" s="14"/>
      <c r="L49" s="13"/>
    </row>
    <row r="50" spans="2:12" x14ac:dyDescent="0.2">
      <c r="B50" s="91" t="s">
        <v>104</v>
      </c>
      <c r="C50" s="95">
        <f>C44/$C$44*100</f>
        <v>100</v>
      </c>
      <c r="D50" s="95">
        <f t="shared" ref="D50:G50" si="1">D44/$C$44*100</f>
        <v>99.17527727746706</v>
      </c>
      <c r="E50" s="95">
        <f t="shared" si="1"/>
        <v>96.949947862356623</v>
      </c>
      <c r="F50" s="95">
        <f t="shared" si="1"/>
        <v>97.236704900938477</v>
      </c>
      <c r="G50" s="95">
        <f t="shared" si="1"/>
        <v>97.743861977438613</v>
      </c>
      <c r="H50" s="95"/>
      <c r="I50" s="14"/>
      <c r="J50" s="13"/>
      <c r="K50" s="14"/>
      <c r="L50" s="13"/>
    </row>
    <row r="51" spans="2:12" x14ac:dyDescent="0.2">
      <c r="B51" s="91"/>
      <c r="C51" s="95"/>
      <c r="D51" s="95"/>
      <c r="E51" s="95"/>
      <c r="F51" s="95"/>
      <c r="G51" s="95"/>
      <c r="H51" s="95"/>
      <c r="I51" s="14"/>
      <c r="J51" s="13"/>
      <c r="K51" s="14"/>
      <c r="L51" s="13"/>
    </row>
    <row r="52" spans="2:12" x14ac:dyDescent="0.2">
      <c r="B52" s="87"/>
      <c r="C52" s="14"/>
      <c r="D52" s="14"/>
      <c r="E52" s="14"/>
      <c r="F52" s="14"/>
      <c r="G52" s="14"/>
      <c r="H52" s="14"/>
      <c r="I52" s="14"/>
      <c r="J52" s="13"/>
      <c r="K52" s="14"/>
      <c r="L52" s="13"/>
    </row>
  </sheetData>
  <sheetProtection sheet="1" objects="1" scenarios="1"/>
  <mergeCells count="12">
    <mergeCell ref="B2:T4"/>
    <mergeCell ref="B7:B8"/>
    <mergeCell ref="C7:D8"/>
    <mergeCell ref="E8:F8"/>
    <mergeCell ref="G8:H8"/>
    <mergeCell ref="B23:T25"/>
    <mergeCell ref="E7:H7"/>
    <mergeCell ref="F16:K16"/>
    <mergeCell ref="B16:B17"/>
    <mergeCell ref="C16:E17"/>
    <mergeCell ref="F17:H17"/>
    <mergeCell ref="I17:K17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BC9E-5E57-464D-9705-1387990EA2DD}">
  <sheetPr codeName="Foglio13">
    <tabColor theme="0"/>
    <pageSetUpPr fitToPage="1"/>
  </sheetPr>
  <dimension ref="B2:Z57"/>
  <sheetViews>
    <sheetView zoomScaleNormal="100" zoomScalePageLayoutView="125" workbookViewId="0">
      <selection activeCell="K8" sqref="K8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6" ht="15" customHeight="1" x14ac:dyDescent="0.2">
      <c r="B2" s="175" t="s">
        <v>237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6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6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6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</row>
    <row r="6" spans="2:26" s="36" customFormat="1" ht="24.95" customHeight="1" x14ac:dyDescent="0.2">
      <c r="B6" s="37" t="s">
        <v>238</v>
      </c>
      <c r="C6" s="38"/>
      <c r="D6" s="38"/>
      <c r="E6" s="38"/>
      <c r="F6" s="38"/>
      <c r="G6" s="38"/>
      <c r="H6" s="38"/>
      <c r="I6" s="33"/>
      <c r="J6" s="33"/>
      <c r="K6" s="33"/>
      <c r="L6" s="33"/>
      <c r="V6" s="96"/>
      <c r="W6" s="96"/>
      <c r="X6" s="96"/>
      <c r="Y6" s="96"/>
      <c r="Z6" s="39"/>
    </row>
    <row r="7" spans="2:26" ht="15" customHeight="1" x14ac:dyDescent="0.2">
      <c r="B7" s="180" t="s">
        <v>35</v>
      </c>
      <c r="C7" s="177" t="s">
        <v>101</v>
      </c>
      <c r="D7" s="178"/>
      <c r="E7" s="176" t="s">
        <v>14</v>
      </c>
      <c r="F7" s="176"/>
      <c r="G7" s="176"/>
      <c r="H7" s="176"/>
      <c r="V7" s="91" t="s">
        <v>22</v>
      </c>
      <c r="W7" s="91"/>
      <c r="X7" s="91"/>
      <c r="Y7" s="91"/>
      <c r="Z7" s="34"/>
    </row>
    <row r="8" spans="2:26" ht="27" customHeight="1" x14ac:dyDescent="0.2">
      <c r="B8" s="181"/>
      <c r="C8" s="179"/>
      <c r="D8" s="179"/>
      <c r="E8" s="206" t="s">
        <v>105</v>
      </c>
      <c r="F8" s="206"/>
      <c r="G8" s="206" t="s">
        <v>106</v>
      </c>
      <c r="H8" s="206"/>
      <c r="V8" s="91"/>
      <c r="W8" s="91"/>
      <c r="X8" s="91"/>
      <c r="Y8" s="91"/>
      <c r="Z8" s="34"/>
    </row>
    <row r="9" spans="2:26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V9" s="91"/>
      <c r="W9" s="100" t="s">
        <v>105</v>
      </c>
      <c r="X9" s="100" t="s">
        <v>106</v>
      </c>
      <c r="Y9" s="100"/>
      <c r="Z9" s="86"/>
    </row>
    <row r="10" spans="2:26" ht="21" customHeight="1" x14ac:dyDescent="0.2">
      <c r="B10" s="33" t="s">
        <v>15</v>
      </c>
      <c r="C10" s="9">
        <f>$G$31</f>
        <v>916973</v>
      </c>
      <c r="D10" s="5">
        <v>1</v>
      </c>
      <c r="E10" s="9">
        <f>$G$29</f>
        <v>802309</v>
      </c>
      <c r="F10" s="6">
        <f>E10/$C$10</f>
        <v>0.87495378817042591</v>
      </c>
      <c r="G10" s="9">
        <f>$G$30</f>
        <v>114664</v>
      </c>
      <c r="H10" s="6">
        <f>G10/$C$10</f>
        <v>0.12504621182957404</v>
      </c>
      <c r="N10" s="33" t="s">
        <v>37</v>
      </c>
      <c r="V10" s="91" t="s">
        <v>55</v>
      </c>
      <c r="W10" s="95">
        <f>$E$11</f>
        <v>56710</v>
      </c>
      <c r="X10" s="95">
        <f>$G$11</f>
        <v>5639</v>
      </c>
      <c r="Y10" s="95"/>
      <c r="Z10" s="14"/>
    </row>
    <row r="11" spans="2:26" ht="21" customHeight="1" x14ac:dyDescent="0.2">
      <c r="B11" s="33" t="s">
        <v>55</v>
      </c>
      <c r="C11" s="9">
        <f>$G$45</f>
        <v>62349</v>
      </c>
      <c r="D11" s="7">
        <v>1</v>
      </c>
      <c r="E11" s="9">
        <f>$G$43</f>
        <v>56710</v>
      </c>
      <c r="F11" s="8">
        <f>E11/$C$11</f>
        <v>0.90955749089800964</v>
      </c>
      <c r="G11" s="9">
        <f>$G$44</f>
        <v>5639</v>
      </c>
      <c r="H11" s="8">
        <f>G11/$C$11</f>
        <v>9.0442509101990406E-2</v>
      </c>
      <c r="V11" s="91"/>
      <c r="W11" s="91"/>
      <c r="X11" s="91"/>
      <c r="Y11" s="91"/>
      <c r="Z11" s="34"/>
    </row>
    <row r="12" spans="2:26" ht="24.95" customHeight="1" x14ac:dyDescent="0.2">
      <c r="B12" s="43" t="s">
        <v>36</v>
      </c>
      <c r="C12" s="44"/>
      <c r="D12" s="44"/>
      <c r="E12" s="44"/>
      <c r="F12" s="44"/>
      <c r="G12" s="44"/>
      <c r="H12" s="44"/>
    </row>
    <row r="15" spans="2:26" s="45" customFormat="1" ht="24.95" customHeight="1" x14ac:dyDescent="0.2">
      <c r="B15" s="37" t="s">
        <v>239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6" ht="15" customHeight="1" x14ac:dyDescent="0.2">
      <c r="B16" s="180" t="s">
        <v>35</v>
      </c>
      <c r="C16" s="183" t="s">
        <v>101</v>
      </c>
      <c r="D16" s="184"/>
      <c r="E16" s="184"/>
      <c r="F16" s="176" t="s">
        <v>14</v>
      </c>
      <c r="G16" s="176"/>
      <c r="H16" s="176"/>
      <c r="I16" s="176"/>
      <c r="J16" s="176"/>
      <c r="K16" s="176"/>
      <c r="S16" s="33" t="s">
        <v>39</v>
      </c>
    </row>
    <row r="17" spans="2:23" ht="27.75" customHeight="1" x14ac:dyDescent="0.2">
      <c r="B17" s="181"/>
      <c r="C17" s="185"/>
      <c r="D17" s="185"/>
      <c r="E17" s="185"/>
      <c r="F17" s="206" t="s">
        <v>105</v>
      </c>
      <c r="G17" s="206"/>
      <c r="H17" s="206"/>
      <c r="I17" s="206" t="s">
        <v>106</v>
      </c>
      <c r="J17" s="206"/>
      <c r="K17" s="206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W18" s="33" t="s">
        <v>37</v>
      </c>
    </row>
    <row r="19" spans="2:23" ht="21" customHeight="1" x14ac:dyDescent="0.2">
      <c r="B19" s="33" t="s">
        <v>15</v>
      </c>
      <c r="C19" s="9">
        <f>$G$31</f>
        <v>916973</v>
      </c>
      <c r="D19" s="14">
        <f>G31-F31</f>
        <v>7319</v>
      </c>
      <c r="E19" s="13">
        <f>(G31-F31)/F31</f>
        <v>8.0459163594069835E-3</v>
      </c>
      <c r="F19" s="9">
        <f>$G$29</f>
        <v>802309</v>
      </c>
      <c r="G19" s="14">
        <f>G29-F29</f>
        <v>5596</v>
      </c>
      <c r="H19" s="13">
        <f>(G29-F29)/F29</f>
        <v>7.0238592818241954E-3</v>
      </c>
      <c r="I19" s="9">
        <f>$G$30</f>
        <v>114664</v>
      </c>
      <c r="J19" s="14">
        <f>G30-F30</f>
        <v>1723</v>
      </c>
      <c r="K19" s="13">
        <f>(G30-F30)/F30</f>
        <v>1.5255753003780735E-2</v>
      </c>
    </row>
    <row r="20" spans="2:23" ht="21" customHeight="1" x14ac:dyDescent="0.2">
      <c r="B20" s="33" t="s">
        <v>55</v>
      </c>
      <c r="C20" s="9">
        <f>$G$45</f>
        <v>62349</v>
      </c>
      <c r="D20" s="14">
        <f>G45-F45</f>
        <v>497</v>
      </c>
      <c r="E20" s="13">
        <f>(G45-F45)/F45</f>
        <v>8.0353100950656398E-3</v>
      </c>
      <c r="F20" s="9">
        <f>$G$43</f>
        <v>56710</v>
      </c>
      <c r="G20" s="14">
        <f>G43-F43</f>
        <v>251</v>
      </c>
      <c r="H20" s="13">
        <f>(G43-F43)/F43</f>
        <v>4.4457039621672361E-3</v>
      </c>
      <c r="I20" s="9">
        <f>$G$44</f>
        <v>5639</v>
      </c>
      <c r="J20" s="14">
        <f>G44-F44</f>
        <v>246</v>
      </c>
      <c r="K20" s="13">
        <f>(G44-F44)/F44</f>
        <v>4.5614685703689969E-2</v>
      </c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</row>
    <row r="23" spans="2:23" x14ac:dyDescent="0.2">
      <c r="B23" s="175" t="s">
        <v>240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241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105</v>
      </c>
      <c r="C29" s="14">
        <f>'[1]2. Nazionalità'!C9</f>
        <v>794394</v>
      </c>
      <c r="D29" s="14">
        <f>'[1]2. Nazionalità'!D9</f>
        <v>795648</v>
      </c>
      <c r="E29" s="14">
        <f>'[1]2. Nazionalità'!E9</f>
        <v>796615</v>
      </c>
      <c r="F29" s="14">
        <f>'[1]2. Nazionalità'!F9</f>
        <v>796713</v>
      </c>
      <c r="G29" s="14">
        <f>'[1]2. Nazionalità'!G9</f>
        <v>802309</v>
      </c>
      <c r="H29" s="14">
        <f>G29-C29</f>
        <v>7915</v>
      </c>
      <c r="I29" s="13">
        <f>(G29-C29)/C29</f>
        <v>9.9635697147762957E-3</v>
      </c>
    </row>
    <row r="30" spans="2:23" x14ac:dyDescent="0.2">
      <c r="B30" s="34" t="s">
        <v>106</v>
      </c>
      <c r="C30" s="14">
        <f>'[1]2. Nazionalità'!C10</f>
        <v>106932</v>
      </c>
      <c r="D30" s="14">
        <f>'[1]2. Nazionalità'!D10</f>
        <v>109666</v>
      </c>
      <c r="E30" s="14">
        <f>'[1]2. Nazionalità'!E10</f>
        <v>111615</v>
      </c>
      <c r="F30" s="14">
        <f>'[1]2. Nazionalità'!F10</f>
        <v>112941</v>
      </c>
      <c r="G30" s="14">
        <f>'[1]2. Nazionalità'!G10</f>
        <v>114664</v>
      </c>
      <c r="H30" s="14">
        <f>G30-C30</f>
        <v>7732</v>
      </c>
      <c r="I30" s="13">
        <f>(G30-C30)/C30</f>
        <v>7.2307634758538131E-2</v>
      </c>
    </row>
    <row r="31" spans="2:23" x14ac:dyDescent="0.2">
      <c r="B31" s="52" t="s">
        <v>20</v>
      </c>
      <c r="C31" s="10">
        <f>SUM(C29:C30)</f>
        <v>901326</v>
      </c>
      <c r="D31" s="10">
        <f>SUM(D29:D30)</f>
        <v>905314</v>
      </c>
      <c r="E31" s="10">
        <f>SUM(E29:E30)</f>
        <v>908230</v>
      </c>
      <c r="F31" s="10">
        <f>SUM(F29:F30)</f>
        <v>909654</v>
      </c>
      <c r="G31" s="10">
        <f>SUM(G29:G30)</f>
        <v>916973</v>
      </c>
      <c r="H31" s="10">
        <f>G31-C31</f>
        <v>15647</v>
      </c>
      <c r="I31" s="53">
        <f>(G31-C31)/C31</f>
        <v>1.73599785205353E-2</v>
      </c>
    </row>
    <row r="32" spans="2:23" ht="24.95" customHeight="1" x14ac:dyDescent="0.2">
      <c r="B32" s="116" t="s">
        <v>36</v>
      </c>
      <c r="C32" s="117"/>
      <c r="D32" s="117"/>
      <c r="E32" s="117"/>
      <c r="F32" s="117"/>
      <c r="G32" s="117"/>
      <c r="H32" s="117"/>
      <c r="I32" s="117"/>
      <c r="J32" s="118"/>
      <c r="K32" s="14"/>
      <c r="L32" s="13"/>
    </row>
    <row r="33" spans="2:12" x14ac:dyDescent="0.2">
      <c r="B33" s="91"/>
      <c r="C33" s="98"/>
      <c r="D33" s="98"/>
      <c r="E33" s="98"/>
      <c r="F33" s="98"/>
      <c r="G33" s="98"/>
      <c r="H33" s="98"/>
      <c r="I33" s="110"/>
      <c r="J33" s="111"/>
      <c r="K33" s="14"/>
      <c r="L33" s="13"/>
    </row>
    <row r="34" spans="2:12" x14ac:dyDescent="0.2">
      <c r="B34" s="91"/>
      <c r="C34" s="91">
        <v>2017</v>
      </c>
      <c r="D34" s="91">
        <v>2018</v>
      </c>
      <c r="E34" s="91">
        <v>2019</v>
      </c>
      <c r="F34" s="91">
        <v>2020</v>
      </c>
      <c r="G34" s="97" t="s">
        <v>123</v>
      </c>
      <c r="H34" s="97"/>
      <c r="I34" s="110"/>
      <c r="J34" s="111"/>
      <c r="K34" s="14"/>
      <c r="L34" s="13"/>
    </row>
    <row r="35" spans="2:12" x14ac:dyDescent="0.2">
      <c r="B35" s="91" t="s">
        <v>105</v>
      </c>
      <c r="C35" s="95">
        <f>C29/$C$29*100</f>
        <v>100</v>
      </c>
      <c r="D35" s="95">
        <f>D29/$C$29*100</f>
        <v>100.15785617716146</v>
      </c>
      <c r="E35" s="95">
        <f>E29/$C$29*100</f>
        <v>100.27958418618468</v>
      </c>
      <c r="F35" s="95">
        <f>F29/$C$29*100</f>
        <v>100.29192063384164</v>
      </c>
      <c r="G35" s="95">
        <f>G29/$C$29*100</f>
        <v>100.99635697147762</v>
      </c>
      <c r="H35" s="95"/>
      <c r="I35" s="110"/>
      <c r="J35" s="111"/>
      <c r="K35" s="14"/>
      <c r="L35" s="13"/>
    </row>
    <row r="36" spans="2:12" x14ac:dyDescent="0.2">
      <c r="B36" s="91" t="s">
        <v>106</v>
      </c>
      <c r="C36" s="95">
        <f>C30/$C$30*100</f>
        <v>100</v>
      </c>
      <c r="D36" s="95">
        <f>D30/$C$30*100</f>
        <v>102.55676504694573</v>
      </c>
      <c r="E36" s="95">
        <f>E30/$C$30*100</f>
        <v>104.37941869599372</v>
      </c>
      <c r="F36" s="95">
        <f>F30/$C$30*100</f>
        <v>105.61945909549995</v>
      </c>
      <c r="G36" s="95">
        <f>G30/$C$30*100</f>
        <v>107.23076347585381</v>
      </c>
      <c r="H36" s="95"/>
      <c r="I36" s="110"/>
      <c r="J36" s="111"/>
      <c r="K36" s="14"/>
      <c r="L36" s="13"/>
    </row>
    <row r="37" spans="2:12" x14ac:dyDescent="0.2">
      <c r="B37" s="91"/>
      <c r="C37" s="95"/>
      <c r="D37" s="95"/>
      <c r="E37" s="95"/>
      <c r="F37" s="95"/>
      <c r="G37" s="95"/>
      <c r="H37" s="95"/>
      <c r="I37" s="110"/>
      <c r="J37" s="111"/>
      <c r="K37" s="14"/>
      <c r="L37" s="13"/>
    </row>
    <row r="38" spans="2:12" x14ac:dyDescent="0.2">
      <c r="B38" s="119"/>
      <c r="C38" s="110"/>
      <c r="D38" s="110"/>
      <c r="E38" s="110"/>
      <c r="F38" s="110"/>
      <c r="G38" s="110"/>
      <c r="H38" s="111"/>
      <c r="I38" s="110"/>
      <c r="J38" s="111"/>
      <c r="K38" s="14"/>
      <c r="L38" s="13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34"/>
      <c r="L39" s="34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34"/>
      <c r="L40" s="34"/>
    </row>
    <row r="41" spans="2:12" ht="24.95" customHeight="1" x14ac:dyDescent="0.2">
      <c r="B41" s="107" t="s">
        <v>242</v>
      </c>
      <c r="C41" s="1"/>
      <c r="D41" s="1"/>
      <c r="E41" s="1"/>
      <c r="F41" s="1"/>
      <c r="G41" s="1"/>
      <c r="H41" s="1"/>
      <c r="I41" s="1"/>
      <c r="J41" s="1"/>
      <c r="K41" s="34"/>
      <c r="L41" s="34"/>
    </row>
    <row r="42" spans="2:12" ht="25.5" x14ac:dyDescent="0.2">
      <c r="B42" s="2" t="s">
        <v>56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2" t="s">
        <v>124</v>
      </c>
      <c r="I42" s="42" t="s">
        <v>125</v>
      </c>
      <c r="J42" s="1"/>
      <c r="K42" s="50"/>
      <c r="L42" s="51"/>
    </row>
    <row r="43" spans="2:12" x14ac:dyDescent="0.2">
      <c r="B43" s="106" t="s">
        <v>105</v>
      </c>
      <c r="C43" s="110">
        <f>'[1]2. Nazionalità'!C14</f>
        <v>57852</v>
      </c>
      <c r="D43" s="110">
        <f>'[1]2. Nazionalità'!D14</f>
        <v>57403</v>
      </c>
      <c r="E43" s="110">
        <f>'[1]2. Nazionalità'!E14</f>
        <v>56430</v>
      </c>
      <c r="F43" s="110">
        <f>'[1]2. Nazionalità'!F14</f>
        <v>56459</v>
      </c>
      <c r="G43" s="110">
        <f>'[1]2. Nazionalità'!G14</f>
        <v>56710</v>
      </c>
      <c r="H43" s="110">
        <f>G43-C43</f>
        <v>-1142</v>
      </c>
      <c r="I43" s="111">
        <f>(G43-C43)/C43</f>
        <v>-1.9740026273940399E-2</v>
      </c>
      <c r="J43" s="1"/>
    </row>
    <row r="44" spans="2:12" x14ac:dyDescent="0.2">
      <c r="B44" s="106" t="s">
        <v>106</v>
      </c>
      <c r="C44" s="110">
        <f>'[1]2. Nazionalità'!C15</f>
        <v>5370</v>
      </c>
      <c r="D44" s="110">
        <f>'[1]2. Nazionalità'!D15</f>
        <v>5473</v>
      </c>
      <c r="E44" s="110">
        <f>'[1]2. Nazionalità'!E15</f>
        <v>5248</v>
      </c>
      <c r="F44" s="110">
        <f>'[1]2. Nazionalità'!F15</f>
        <v>5393</v>
      </c>
      <c r="G44" s="110">
        <f>'[1]2. Nazionalità'!G15</f>
        <v>5639</v>
      </c>
      <c r="H44" s="110">
        <f>G44-C44</f>
        <v>269</v>
      </c>
      <c r="I44" s="111">
        <f>(G44-C44)/C44</f>
        <v>5.0093109869646185E-2</v>
      </c>
      <c r="J44" s="1"/>
    </row>
    <row r="45" spans="2:12" x14ac:dyDescent="0.2">
      <c r="B45" s="114" t="s">
        <v>20</v>
      </c>
      <c r="C45" s="112">
        <f>SUM(C43:C44)</f>
        <v>63222</v>
      </c>
      <c r="D45" s="112">
        <f>SUM(D43:D44)</f>
        <v>62876</v>
      </c>
      <c r="E45" s="112">
        <f>SUM(E43:E44)</f>
        <v>61678</v>
      </c>
      <c r="F45" s="112">
        <f>SUM(F43:F44)</f>
        <v>61852</v>
      </c>
      <c r="G45" s="112">
        <f>SUM(G43:G44)</f>
        <v>62349</v>
      </c>
      <c r="H45" s="112">
        <f>G45-C45</f>
        <v>-873</v>
      </c>
      <c r="I45" s="115">
        <f>(G45-C45)/C45</f>
        <v>-1.3808484388345829E-2</v>
      </c>
      <c r="J45" s="1"/>
    </row>
    <row r="46" spans="2:12" ht="24.95" customHeight="1" x14ac:dyDescent="0.2">
      <c r="B46" s="116" t="s">
        <v>36</v>
      </c>
      <c r="C46" s="117"/>
      <c r="D46" s="117"/>
      <c r="E46" s="117"/>
      <c r="F46" s="117"/>
      <c r="G46" s="117"/>
      <c r="H46" s="117"/>
      <c r="I46" s="117"/>
      <c r="J46" s="118"/>
      <c r="K46" s="14"/>
      <c r="L46" s="13"/>
    </row>
    <row r="47" spans="2:12" x14ac:dyDescent="0.2">
      <c r="B47" s="106"/>
      <c r="C47" s="110"/>
      <c r="D47" s="110"/>
      <c r="E47" s="110"/>
      <c r="F47" s="110"/>
      <c r="G47" s="110"/>
      <c r="H47" s="110"/>
      <c r="I47" s="110"/>
      <c r="J47" s="111"/>
      <c r="K47" s="14"/>
      <c r="L47" s="13"/>
    </row>
    <row r="48" spans="2:12" x14ac:dyDescent="0.2">
      <c r="B48" s="91"/>
      <c r="C48" s="91">
        <v>2017</v>
      </c>
      <c r="D48" s="91">
        <v>2018</v>
      </c>
      <c r="E48" s="91">
        <v>2019</v>
      </c>
      <c r="F48" s="91">
        <v>2020</v>
      </c>
      <c r="G48" s="97" t="s">
        <v>123</v>
      </c>
      <c r="H48" s="97"/>
      <c r="I48" s="110"/>
      <c r="J48" s="111"/>
      <c r="K48" s="14"/>
      <c r="L48" s="13"/>
    </row>
    <row r="49" spans="2:12" x14ac:dyDescent="0.2">
      <c r="B49" s="91" t="s">
        <v>105</v>
      </c>
      <c r="C49" s="95">
        <f>C43/$C$43*100</f>
        <v>100</v>
      </c>
      <c r="D49" s="95">
        <f t="shared" ref="D49:G49" si="0">D43/$C$43*100</f>
        <v>99.223881628984302</v>
      </c>
      <c r="E49" s="95">
        <f t="shared" si="0"/>
        <v>97.542003733665211</v>
      </c>
      <c r="F49" s="95">
        <f t="shared" si="0"/>
        <v>97.592131646269792</v>
      </c>
      <c r="G49" s="95">
        <f t="shared" si="0"/>
        <v>98.025997372605957</v>
      </c>
      <c r="H49" s="95"/>
      <c r="I49" s="110"/>
      <c r="J49" s="111"/>
      <c r="K49" s="14"/>
      <c r="L49" s="13"/>
    </row>
    <row r="50" spans="2:12" x14ac:dyDescent="0.2">
      <c r="B50" s="91" t="s">
        <v>106</v>
      </c>
      <c r="C50" s="95">
        <f>C44/$C$44*100</f>
        <v>100</v>
      </c>
      <c r="D50" s="95">
        <f t="shared" ref="D50:G50" si="1">D44/$C$44*100</f>
        <v>101.91806331471136</v>
      </c>
      <c r="E50" s="95">
        <f t="shared" si="1"/>
        <v>97.728119180633144</v>
      </c>
      <c r="F50" s="95">
        <f t="shared" si="1"/>
        <v>100.42830540037244</v>
      </c>
      <c r="G50" s="95">
        <f t="shared" si="1"/>
        <v>105.00931098696462</v>
      </c>
      <c r="H50" s="95"/>
      <c r="I50" s="110"/>
      <c r="J50" s="111"/>
      <c r="K50" s="14"/>
      <c r="L50" s="13"/>
    </row>
    <row r="51" spans="2:12" x14ac:dyDescent="0.2">
      <c r="B51" s="91"/>
      <c r="C51" s="95"/>
      <c r="D51" s="95"/>
      <c r="E51" s="95"/>
      <c r="F51" s="95"/>
      <c r="G51" s="95"/>
      <c r="H51" s="95"/>
      <c r="I51" s="110"/>
      <c r="J51" s="111"/>
      <c r="K51" s="14"/>
      <c r="L51" s="13"/>
    </row>
    <row r="52" spans="2:12" x14ac:dyDescent="0.2">
      <c r="B52" s="119"/>
      <c r="C52" s="110"/>
      <c r="D52" s="110"/>
      <c r="E52" s="110"/>
      <c r="F52" s="110"/>
      <c r="G52" s="110"/>
      <c r="H52" s="110"/>
      <c r="I52" s="110"/>
      <c r="J52" s="111"/>
      <c r="K52" s="14"/>
      <c r="L52" s="13"/>
    </row>
    <row r="53" spans="2:12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2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2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2:12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</row>
  </sheetData>
  <sheetProtection sheet="1" objects="1" scenarios="1"/>
  <mergeCells count="12">
    <mergeCell ref="B23:T25"/>
    <mergeCell ref="B2:T4"/>
    <mergeCell ref="B7:B8"/>
    <mergeCell ref="C7:D8"/>
    <mergeCell ref="E7:H7"/>
    <mergeCell ref="E8:F8"/>
    <mergeCell ref="G8:H8"/>
    <mergeCell ref="B16:B17"/>
    <mergeCell ref="C16:E17"/>
    <mergeCell ref="F16:K16"/>
    <mergeCell ref="F17:H17"/>
    <mergeCell ref="I17:K17"/>
  </mergeCells>
  <pageMargins left="0.7" right="0.7" top="0.75" bottom="0.75" header="0.3" footer="0.3"/>
  <pageSetup paperSize="9" scale="4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2C82-9B71-40D2-BBEC-9BCF78A25836}">
  <sheetPr codeName="Foglio14">
    <tabColor theme="0"/>
    <pageSetUpPr fitToPage="1"/>
  </sheetPr>
  <dimension ref="B2:AC59"/>
  <sheetViews>
    <sheetView workbookViewId="0">
      <selection activeCell="S3" sqref="S3"/>
    </sheetView>
  </sheetViews>
  <sheetFormatPr defaultColWidth="9" defaultRowHeight="12.75" x14ac:dyDescent="0.2"/>
  <cols>
    <col min="1" max="1" width="4.125" style="11" customWidth="1"/>
    <col min="2" max="2" width="30.5" style="11" bestFit="1" customWidth="1"/>
    <col min="3" max="21" width="8.125" style="11" customWidth="1"/>
    <col min="22" max="23" width="7.25" style="11" customWidth="1"/>
    <col min="24" max="16384" width="9" style="11"/>
  </cols>
  <sheetData>
    <row r="2" spans="2:20" ht="12.75" customHeight="1" x14ac:dyDescent="0.2">
      <c r="B2" s="175" t="s">
        <v>243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"/>
      <c r="S2" s="17"/>
      <c r="T2" s="17"/>
    </row>
    <row r="3" spans="2:20" ht="12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"/>
      <c r="S3" s="17"/>
      <c r="T3" s="17"/>
    </row>
    <row r="4" spans="2:20" ht="12.75" customHeight="1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"/>
      <c r="S4" s="17"/>
      <c r="T4" s="17"/>
    </row>
    <row r="5" spans="2:20" x14ac:dyDescent="0.2">
      <c r="R5" s="17"/>
      <c r="S5" s="17"/>
      <c r="T5" s="17"/>
    </row>
    <row r="6" spans="2:20" s="17" customFormat="1" ht="24.95" customHeight="1" x14ac:dyDescent="0.2">
      <c r="B6" s="202" t="s">
        <v>244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18"/>
      <c r="P6" s="18"/>
      <c r="Q6" s="18"/>
    </row>
    <row r="7" spans="2:20" ht="15" customHeight="1" x14ac:dyDescent="0.2">
      <c r="B7" s="195" t="s">
        <v>35</v>
      </c>
      <c r="C7" s="197" t="s">
        <v>101</v>
      </c>
      <c r="D7" s="197"/>
      <c r="E7" s="197"/>
      <c r="F7" s="199" t="s">
        <v>14</v>
      </c>
      <c r="G7" s="199"/>
      <c r="H7" s="199"/>
      <c r="I7" s="199"/>
      <c r="J7" s="199"/>
      <c r="K7" s="199"/>
      <c r="L7" s="199"/>
      <c r="M7" s="199"/>
      <c r="N7" s="199"/>
    </row>
    <row r="8" spans="2:20" ht="30.75" customHeight="1" x14ac:dyDescent="0.2">
      <c r="B8" s="196"/>
      <c r="C8" s="198"/>
      <c r="D8" s="198"/>
      <c r="E8" s="198"/>
      <c r="F8" s="201" t="s">
        <v>0</v>
      </c>
      <c r="G8" s="201"/>
      <c r="H8" s="201"/>
      <c r="I8" s="201" t="s">
        <v>1</v>
      </c>
      <c r="J8" s="201"/>
      <c r="K8" s="201"/>
      <c r="L8" s="201" t="s">
        <v>2</v>
      </c>
      <c r="M8" s="201"/>
      <c r="N8" s="201"/>
    </row>
    <row r="9" spans="2:20" ht="42" customHeight="1" x14ac:dyDescent="0.2">
      <c r="B9" s="2"/>
      <c r="C9" s="41" t="s">
        <v>133</v>
      </c>
      <c r="D9" s="42" t="s">
        <v>121</v>
      </c>
      <c r="E9" s="42" t="s">
        <v>122</v>
      </c>
      <c r="F9" s="41" t="s">
        <v>133</v>
      </c>
      <c r="G9" s="42" t="s">
        <v>121</v>
      </c>
      <c r="H9" s="42" t="s">
        <v>122</v>
      </c>
      <c r="I9" s="41" t="s">
        <v>133</v>
      </c>
      <c r="J9" s="42" t="s">
        <v>121</v>
      </c>
      <c r="K9" s="42" t="s">
        <v>122</v>
      </c>
      <c r="L9" s="41" t="s">
        <v>133</v>
      </c>
      <c r="M9" s="42" t="s">
        <v>121</v>
      </c>
      <c r="N9" s="42" t="s">
        <v>122</v>
      </c>
    </row>
    <row r="10" spans="2:20" x14ac:dyDescent="0.2">
      <c r="B10" s="1" t="s">
        <v>69</v>
      </c>
      <c r="C10" s="9">
        <f>'[1]2. Delegazioni'!C10</f>
        <v>4400</v>
      </c>
      <c r="D10" s="4">
        <f>'[1]2. Delegazioni'!D10</f>
        <v>51</v>
      </c>
      <c r="E10" s="6">
        <f>'[1]2. Delegazioni'!E10</f>
        <v>1.17E-2</v>
      </c>
      <c r="F10" s="9">
        <f>'[1]2. Delegazioni'!F10</f>
        <v>1398</v>
      </c>
      <c r="G10" s="4">
        <f>'[1]2. Delegazioni'!G10</f>
        <v>0</v>
      </c>
      <c r="H10" s="173" t="s">
        <v>252</v>
      </c>
      <c r="I10" s="9">
        <f>'[1]2. Delegazioni'!I10</f>
        <v>783</v>
      </c>
      <c r="J10" s="4">
        <f>'[1]2. Delegazioni'!J10</f>
        <v>-3</v>
      </c>
      <c r="K10" s="6">
        <f>'[1]2. Delegazioni'!K10</f>
        <v>-3.8E-3</v>
      </c>
      <c r="L10" s="9">
        <f>'[1]2. Delegazioni'!L10</f>
        <v>2219</v>
      </c>
      <c r="M10" s="4">
        <f>'[1]2. Delegazioni'!M10</f>
        <v>54</v>
      </c>
      <c r="N10" s="6">
        <f>'[1]2. Delegazioni'!N10</f>
        <v>2.4899999999999999E-2</v>
      </c>
      <c r="O10" s="9"/>
      <c r="P10" s="4"/>
      <c r="Q10" s="6"/>
      <c r="R10" s="1"/>
      <c r="S10" s="1"/>
    </row>
    <row r="11" spans="2:20" x14ac:dyDescent="0.2">
      <c r="B11" s="1" t="s">
        <v>70</v>
      </c>
      <c r="C11" s="9">
        <f>'[1]2. Delegazioni'!C11</f>
        <v>18402</v>
      </c>
      <c r="D11" s="4">
        <f>'[1]2. Delegazioni'!D11</f>
        <v>141</v>
      </c>
      <c r="E11" s="6">
        <f>'[1]2. Delegazioni'!E11</f>
        <v>7.7000000000000002E-3</v>
      </c>
      <c r="F11" s="9">
        <f>'[1]2. Delegazioni'!F11</f>
        <v>5854</v>
      </c>
      <c r="G11" s="4">
        <f>'[1]2. Delegazioni'!G11</f>
        <v>-19</v>
      </c>
      <c r="H11" s="6">
        <f>'[1]2. Delegazioni'!H11</f>
        <v>-3.2000000000000002E-3</v>
      </c>
      <c r="I11" s="9">
        <f>'[1]2. Delegazioni'!I11</f>
        <v>1943</v>
      </c>
      <c r="J11" s="4">
        <f>'[1]2. Delegazioni'!J11</f>
        <v>43</v>
      </c>
      <c r="K11" s="6">
        <f>'[1]2. Delegazioni'!K11</f>
        <v>2.2599999999999999E-2</v>
      </c>
      <c r="L11" s="9">
        <f>'[1]2. Delegazioni'!L11</f>
        <v>10605</v>
      </c>
      <c r="M11" s="4">
        <f>'[1]2. Delegazioni'!M11</f>
        <v>117</v>
      </c>
      <c r="N11" s="6">
        <f>'[1]2. Delegazioni'!N11</f>
        <v>1.12E-2</v>
      </c>
      <c r="O11" s="9"/>
      <c r="P11" s="4"/>
      <c r="Q11" s="6"/>
      <c r="R11" s="1"/>
      <c r="S11" s="1"/>
    </row>
    <row r="12" spans="2:20" x14ac:dyDescent="0.2">
      <c r="B12" s="1" t="s">
        <v>71</v>
      </c>
      <c r="C12" s="9">
        <f>'[1]2. Delegazioni'!C12</f>
        <v>4124</v>
      </c>
      <c r="D12" s="4">
        <f>'[1]2. Delegazioni'!D12</f>
        <v>0</v>
      </c>
      <c r="E12" s="173" t="s">
        <v>252</v>
      </c>
      <c r="F12" s="9">
        <f>'[1]2. Delegazioni'!F12</f>
        <v>1465</v>
      </c>
      <c r="G12" s="4">
        <f>'[1]2. Delegazioni'!G12</f>
        <v>-1</v>
      </c>
      <c r="H12" s="6">
        <f>'[1]2. Delegazioni'!H12</f>
        <v>-6.9999999999999999E-4</v>
      </c>
      <c r="I12" s="9">
        <f>'[1]2. Delegazioni'!I12</f>
        <v>682</v>
      </c>
      <c r="J12" s="4">
        <f>'[1]2. Delegazioni'!J12</f>
        <v>-3</v>
      </c>
      <c r="K12" s="6">
        <f>'[1]2. Delegazioni'!K12</f>
        <v>-4.4000000000000003E-3</v>
      </c>
      <c r="L12" s="9">
        <f>'[1]2. Delegazioni'!L12</f>
        <v>1977</v>
      </c>
      <c r="M12" s="4">
        <f>'[1]2. Delegazioni'!M12</f>
        <v>4</v>
      </c>
      <c r="N12" s="6">
        <f>'[1]2. Delegazioni'!N12</f>
        <v>2E-3</v>
      </c>
      <c r="O12" s="9"/>
      <c r="P12" s="4"/>
      <c r="Q12" s="6"/>
      <c r="R12" s="1"/>
      <c r="S12" s="1"/>
    </row>
    <row r="13" spans="2:20" x14ac:dyDescent="0.2">
      <c r="B13" s="1" t="s">
        <v>72</v>
      </c>
      <c r="C13" s="9">
        <f>'[1]2. Delegazioni'!C13</f>
        <v>14500</v>
      </c>
      <c r="D13" s="4">
        <f>'[1]2. Delegazioni'!D13</f>
        <v>137</v>
      </c>
      <c r="E13" s="6">
        <f>'[1]2. Delegazioni'!E13</f>
        <v>9.4999999999999998E-3</v>
      </c>
      <c r="F13" s="9">
        <f>'[1]2. Delegazioni'!F13</f>
        <v>4657</v>
      </c>
      <c r="G13" s="4">
        <f>'[1]2. Delegazioni'!G13</f>
        <v>-3</v>
      </c>
      <c r="H13" s="6">
        <f>'[1]2. Delegazioni'!H13</f>
        <v>-5.9999999999999995E-4</v>
      </c>
      <c r="I13" s="9">
        <f>'[1]2. Delegazioni'!I13</f>
        <v>1446</v>
      </c>
      <c r="J13" s="4">
        <f>'[1]2. Delegazioni'!J13</f>
        <v>-2</v>
      </c>
      <c r="K13" s="6">
        <f>'[1]2. Delegazioni'!K13</f>
        <v>-1.4E-3</v>
      </c>
      <c r="L13" s="9">
        <f>'[1]2. Delegazioni'!L13</f>
        <v>8397</v>
      </c>
      <c r="M13" s="4">
        <f>'[1]2. Delegazioni'!M13</f>
        <v>142</v>
      </c>
      <c r="N13" s="6">
        <f>'[1]2. Delegazioni'!N13</f>
        <v>1.72E-2</v>
      </c>
      <c r="O13" s="9"/>
      <c r="P13" s="4"/>
      <c r="Q13" s="6"/>
      <c r="R13" s="1"/>
      <c r="S13" s="1"/>
    </row>
    <row r="14" spans="2:20" x14ac:dyDescent="0.2">
      <c r="B14" s="1" t="s">
        <v>79</v>
      </c>
      <c r="C14" s="9">
        <f>'[1]2. Delegazioni'!C14</f>
        <v>13982</v>
      </c>
      <c r="D14" s="4">
        <f>'[1]2. Delegazioni'!D14</f>
        <v>107</v>
      </c>
      <c r="E14" s="6">
        <f>'[1]2. Delegazioni'!E14</f>
        <v>7.7000000000000002E-3</v>
      </c>
      <c r="F14" s="9">
        <f>'[1]2. Delegazioni'!F14</f>
        <v>4439</v>
      </c>
      <c r="G14" s="4">
        <f>'[1]2. Delegazioni'!G14</f>
        <v>-7</v>
      </c>
      <c r="H14" s="6">
        <f>'[1]2. Delegazioni'!H14</f>
        <v>-1.6000000000000001E-3</v>
      </c>
      <c r="I14" s="9">
        <f>'[1]2. Delegazioni'!I14</f>
        <v>1243</v>
      </c>
      <c r="J14" s="4">
        <f>'[1]2. Delegazioni'!J14</f>
        <v>39</v>
      </c>
      <c r="K14" s="6">
        <f>'[1]2. Delegazioni'!K14</f>
        <v>3.2399999999999998E-2</v>
      </c>
      <c r="L14" s="9">
        <f>'[1]2. Delegazioni'!L14</f>
        <v>8300</v>
      </c>
      <c r="M14" s="4">
        <f>'[1]2. Delegazioni'!M14</f>
        <v>75</v>
      </c>
      <c r="N14" s="6">
        <f>'[1]2. Delegazioni'!N14</f>
        <v>9.1000000000000004E-3</v>
      </c>
      <c r="O14" s="9"/>
      <c r="P14" s="4"/>
      <c r="Q14" s="6"/>
      <c r="R14" s="1"/>
      <c r="S14" s="1"/>
    </row>
    <row r="15" spans="2:20" x14ac:dyDescent="0.2">
      <c r="B15" s="1" t="s">
        <v>73</v>
      </c>
      <c r="C15" s="9">
        <f>'[1]2. Delegazioni'!C15</f>
        <v>6939</v>
      </c>
      <c r="D15" s="4">
        <f>'[1]2. Delegazioni'!D15</f>
        <v>61</v>
      </c>
      <c r="E15" s="6">
        <f>'[1]2. Delegazioni'!E15</f>
        <v>8.8999999999999999E-3</v>
      </c>
      <c r="F15" s="9">
        <f>'[1]2. Delegazioni'!F15</f>
        <v>2374</v>
      </c>
      <c r="G15" s="4">
        <f>'[1]2. Delegazioni'!G15</f>
        <v>-5</v>
      </c>
      <c r="H15" s="6">
        <f>'[1]2. Delegazioni'!H15</f>
        <v>-2.0999999999999999E-3</v>
      </c>
      <c r="I15" s="9">
        <f>'[1]2. Delegazioni'!I15</f>
        <v>680</v>
      </c>
      <c r="J15" s="4">
        <f>'[1]2. Delegazioni'!J15</f>
        <v>4</v>
      </c>
      <c r="K15" s="6">
        <f>'[1]2. Delegazioni'!K15</f>
        <v>5.8999999999999999E-3</v>
      </c>
      <c r="L15" s="9">
        <f>'[1]2. Delegazioni'!L15</f>
        <v>3885</v>
      </c>
      <c r="M15" s="4">
        <f>'[1]2. Delegazioni'!M15</f>
        <v>62</v>
      </c>
      <c r="N15" s="6">
        <f>'[1]2. Delegazioni'!N15</f>
        <v>1.6199999999999999E-2</v>
      </c>
      <c r="O15" s="9"/>
      <c r="P15" s="4"/>
      <c r="Q15" s="6"/>
      <c r="R15" s="1"/>
      <c r="S15" s="1"/>
    </row>
    <row r="16" spans="2:20" s="31" customFormat="1" ht="21" customHeight="1" x14ac:dyDescent="0.2">
      <c r="B16" s="30" t="s">
        <v>117</v>
      </c>
      <c r="C16" s="10">
        <f>'2. Settori'!C20</f>
        <v>62349</v>
      </c>
      <c r="D16" s="32">
        <f>'2. Settori'!D20</f>
        <v>497</v>
      </c>
      <c r="E16" s="8">
        <f>'2. Settori'!E20</f>
        <v>8.0353100950656398E-3</v>
      </c>
      <c r="F16" s="10">
        <f>'2. Settori'!F20</f>
        <v>20187</v>
      </c>
      <c r="G16" s="32">
        <f>'2. Settori'!G20</f>
        <v>-35</v>
      </c>
      <c r="H16" s="8">
        <f>'2. Settori'!H20</f>
        <v>-1.7307882504203342E-3</v>
      </c>
      <c r="I16" s="10">
        <f>'2. Settori'!I20</f>
        <v>6777</v>
      </c>
      <c r="J16" s="32">
        <f>'2. Settori'!J20</f>
        <v>78</v>
      </c>
      <c r="K16" s="8">
        <f>'2. Settori'!K20</f>
        <v>1.1643528884908196E-2</v>
      </c>
      <c r="L16" s="10">
        <f>'2. Settori'!L20</f>
        <v>35385</v>
      </c>
      <c r="M16" s="10">
        <f>'2. Settori'!M20</f>
        <v>454</v>
      </c>
      <c r="N16" s="8">
        <f>'2. Settori'!N20</f>
        <v>1.2997051329764392E-2</v>
      </c>
    </row>
    <row r="17" spans="2:29" ht="24.95" customHeight="1" x14ac:dyDescent="0.2">
      <c r="B17" s="207" t="s">
        <v>126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</row>
    <row r="20" spans="2:29" s="17" customFormat="1" ht="24.95" customHeight="1" x14ac:dyDescent="0.2">
      <c r="B20" s="202" t="s">
        <v>245</v>
      </c>
      <c r="C20" s="202"/>
      <c r="D20" s="202"/>
      <c r="E20" s="202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2:29" ht="15" customHeight="1" x14ac:dyDescent="0.2">
      <c r="B21" s="195" t="s">
        <v>35</v>
      </c>
      <c r="C21" s="197" t="s">
        <v>101</v>
      </c>
      <c r="D21" s="197"/>
      <c r="E21" s="197"/>
      <c r="F21" s="199" t="s">
        <v>14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2:29" ht="30.75" customHeight="1" x14ac:dyDescent="0.2">
      <c r="B22" s="196"/>
      <c r="C22" s="198"/>
      <c r="D22" s="198"/>
      <c r="E22" s="198"/>
      <c r="F22" s="205" t="s">
        <v>100</v>
      </c>
      <c r="G22" s="205"/>
      <c r="H22" s="205"/>
      <c r="I22" s="205" t="s">
        <v>99</v>
      </c>
      <c r="J22" s="205"/>
      <c r="K22" s="205"/>
      <c r="L22" s="205" t="s">
        <v>98</v>
      </c>
      <c r="M22" s="205"/>
      <c r="N22" s="205"/>
      <c r="O22" s="205" t="s">
        <v>97</v>
      </c>
      <c r="P22" s="205"/>
      <c r="Q22" s="205"/>
      <c r="R22" s="149" t="s">
        <v>119</v>
      </c>
    </row>
    <row r="23" spans="2:29" ht="39.75" customHeight="1" x14ac:dyDescent="0.2">
      <c r="B23" s="2"/>
      <c r="C23" s="41" t="s">
        <v>133</v>
      </c>
      <c r="D23" s="42" t="s">
        <v>121</v>
      </c>
      <c r="E23" s="42" t="s">
        <v>122</v>
      </c>
      <c r="F23" s="41" t="s">
        <v>133</v>
      </c>
      <c r="G23" s="42" t="s">
        <v>121</v>
      </c>
      <c r="H23" s="42" t="s">
        <v>122</v>
      </c>
      <c r="I23" s="41" t="s">
        <v>133</v>
      </c>
      <c r="J23" s="42" t="s">
        <v>121</v>
      </c>
      <c r="K23" s="42" t="s">
        <v>122</v>
      </c>
      <c r="L23" s="41" t="s">
        <v>133</v>
      </c>
      <c r="M23" s="42" t="s">
        <v>121</v>
      </c>
      <c r="N23" s="42" t="s">
        <v>122</v>
      </c>
      <c r="O23" s="41" t="s">
        <v>133</v>
      </c>
      <c r="P23" s="42" t="s">
        <v>121</v>
      </c>
      <c r="Q23" s="42" t="s">
        <v>122</v>
      </c>
      <c r="R23" s="41" t="s">
        <v>133</v>
      </c>
    </row>
    <row r="24" spans="2:29" x14ac:dyDescent="0.2">
      <c r="B24" s="1" t="s">
        <v>69</v>
      </c>
      <c r="C24" s="9">
        <f>'[1]2. Delegazioni'!C24</f>
        <v>4400</v>
      </c>
      <c r="D24" s="4">
        <f>'[1]2. Delegazioni'!D24</f>
        <v>51</v>
      </c>
      <c r="E24" s="6">
        <f>'[1]2. Delegazioni'!E24</f>
        <v>1.17E-2</v>
      </c>
      <c r="F24" s="9">
        <f>'[1]2. Delegazioni'!F24</f>
        <v>233</v>
      </c>
      <c r="G24" s="4">
        <f>'[1]2. Delegazioni'!G24</f>
        <v>1</v>
      </c>
      <c r="H24" s="6">
        <f>'[1]2. Delegazioni'!H24</f>
        <v>4.3E-3</v>
      </c>
      <c r="I24" s="9">
        <f>'[1]2. Delegazioni'!I24</f>
        <v>1478</v>
      </c>
      <c r="J24" s="4">
        <f>'[1]2. Delegazioni'!J24</f>
        <v>-17</v>
      </c>
      <c r="K24" s="6">
        <f>'[1]2. Delegazioni'!K24</f>
        <v>-1.14E-2</v>
      </c>
      <c r="L24" s="9">
        <f>'[1]2. Delegazioni'!L24</f>
        <v>2104</v>
      </c>
      <c r="M24" s="4">
        <f>'[1]2. Delegazioni'!M24</f>
        <v>65</v>
      </c>
      <c r="N24" s="6">
        <f>'[1]2. Delegazioni'!N24</f>
        <v>3.1899999999999998E-2</v>
      </c>
      <c r="O24" s="9">
        <f>'[1]2. Delegazioni'!O24</f>
        <v>576</v>
      </c>
      <c r="P24" s="4">
        <f>'[1]2. Delegazioni'!P24</f>
        <v>2</v>
      </c>
      <c r="Q24" s="6">
        <f>'[1]2. Delegazioni'!Q24</f>
        <v>3.5000000000000001E-3</v>
      </c>
      <c r="R24" s="9">
        <f>C24-F24-I24-L24-O24</f>
        <v>9</v>
      </c>
    </row>
    <row r="25" spans="2:29" x14ac:dyDescent="0.2">
      <c r="B25" s="1" t="s">
        <v>70</v>
      </c>
      <c r="C25" s="9">
        <f>'[1]2. Delegazioni'!C25</f>
        <v>18402</v>
      </c>
      <c r="D25" s="4">
        <f>'[1]2. Delegazioni'!D25</f>
        <v>141</v>
      </c>
      <c r="E25" s="6">
        <f>'[1]2. Delegazioni'!E25</f>
        <v>7.7000000000000002E-3</v>
      </c>
      <c r="F25" s="9">
        <f>'[1]2. Delegazioni'!F25</f>
        <v>780</v>
      </c>
      <c r="G25" s="4">
        <f>'[1]2. Delegazioni'!G25</f>
        <v>22</v>
      </c>
      <c r="H25" s="6">
        <f>'[1]2. Delegazioni'!H25</f>
        <v>2.9000000000000001E-2</v>
      </c>
      <c r="I25" s="9">
        <f>'[1]2. Delegazioni'!I25</f>
        <v>5942</v>
      </c>
      <c r="J25" s="4">
        <f>'[1]2. Delegazioni'!J25</f>
        <v>-108</v>
      </c>
      <c r="K25" s="6">
        <f>'[1]2. Delegazioni'!K25</f>
        <v>-1.7899999999999999E-2</v>
      </c>
      <c r="L25" s="9">
        <f>'[1]2. Delegazioni'!L25</f>
        <v>8838</v>
      </c>
      <c r="M25" s="4">
        <f>'[1]2. Delegazioni'!M25</f>
        <v>198</v>
      </c>
      <c r="N25" s="6">
        <f>'[1]2. Delegazioni'!N25</f>
        <v>2.29E-2</v>
      </c>
      <c r="O25" s="9">
        <f>'[1]2. Delegazioni'!O25</f>
        <v>2783</v>
      </c>
      <c r="P25" s="4">
        <f>'[1]2. Delegazioni'!P25</f>
        <v>27</v>
      </c>
      <c r="Q25" s="6">
        <f>'[1]2. Delegazioni'!Q25</f>
        <v>9.7999999999999997E-3</v>
      </c>
      <c r="R25" s="9">
        <f t="shared" ref="R25:R29" si="0">C25-F25-I25-L25-O25</f>
        <v>59</v>
      </c>
    </row>
    <row r="26" spans="2:29" x14ac:dyDescent="0.2">
      <c r="B26" s="1" t="s">
        <v>71</v>
      </c>
      <c r="C26" s="9">
        <f>'[1]2. Delegazioni'!C26</f>
        <v>4124</v>
      </c>
      <c r="D26" s="4">
        <f>'[1]2. Delegazioni'!D26</f>
        <v>0</v>
      </c>
      <c r="E26" s="160" t="s">
        <v>252</v>
      </c>
      <c r="F26" s="9">
        <f>'[1]2. Delegazioni'!F26</f>
        <v>222</v>
      </c>
      <c r="G26" s="4">
        <f>'[1]2. Delegazioni'!G26</f>
        <v>-5</v>
      </c>
      <c r="H26" s="6">
        <f>'[1]2. Delegazioni'!H26</f>
        <v>-2.1999999999999999E-2</v>
      </c>
      <c r="I26" s="9">
        <f>'[1]2. Delegazioni'!I26</f>
        <v>1522</v>
      </c>
      <c r="J26" s="4">
        <f>'[1]2. Delegazioni'!J26</f>
        <v>-53</v>
      </c>
      <c r="K26" s="6">
        <f>'[1]2. Delegazioni'!K26</f>
        <v>-3.3700000000000001E-2</v>
      </c>
      <c r="L26" s="9">
        <f>'[1]2. Delegazioni'!L26</f>
        <v>1852</v>
      </c>
      <c r="M26" s="4">
        <f>'[1]2. Delegazioni'!M26</f>
        <v>41</v>
      </c>
      <c r="N26" s="6">
        <f>'[1]2. Delegazioni'!N26</f>
        <v>2.2599999999999999E-2</v>
      </c>
      <c r="O26" s="9">
        <f>'[1]2. Delegazioni'!O26</f>
        <v>522</v>
      </c>
      <c r="P26" s="4">
        <f>'[1]2. Delegazioni'!P26</f>
        <v>17</v>
      </c>
      <c r="Q26" s="6">
        <f>'[1]2. Delegazioni'!Q26</f>
        <v>3.3700000000000001E-2</v>
      </c>
      <c r="R26" s="9">
        <f t="shared" si="0"/>
        <v>6</v>
      </c>
    </row>
    <row r="27" spans="2:29" x14ac:dyDescent="0.2">
      <c r="B27" s="1" t="s">
        <v>72</v>
      </c>
      <c r="C27" s="9">
        <f>'[1]2. Delegazioni'!C27</f>
        <v>14500</v>
      </c>
      <c r="D27" s="4">
        <f>'[1]2. Delegazioni'!D27</f>
        <v>137</v>
      </c>
      <c r="E27" s="6">
        <f>'[1]2. Delegazioni'!E27</f>
        <v>9.4999999999999998E-3</v>
      </c>
      <c r="F27" s="9">
        <f>'[1]2. Delegazioni'!F27</f>
        <v>717</v>
      </c>
      <c r="G27" s="4">
        <f>'[1]2. Delegazioni'!G27</f>
        <v>14</v>
      </c>
      <c r="H27" s="6">
        <f>'[1]2. Delegazioni'!H27</f>
        <v>1.9900000000000001E-2</v>
      </c>
      <c r="I27" s="9">
        <f>'[1]2. Delegazioni'!I27</f>
        <v>5024</v>
      </c>
      <c r="J27" s="4">
        <f>'[1]2. Delegazioni'!J27</f>
        <v>-28</v>
      </c>
      <c r="K27" s="6">
        <f>'[1]2. Delegazioni'!K27</f>
        <v>-5.4999999999999997E-3</v>
      </c>
      <c r="L27" s="9">
        <f>'[1]2. Delegazioni'!L27</f>
        <v>6764</v>
      </c>
      <c r="M27" s="4">
        <f>'[1]2. Delegazioni'!M27</f>
        <v>188</v>
      </c>
      <c r="N27" s="6">
        <f>'[1]2. Delegazioni'!N27</f>
        <v>2.86E-2</v>
      </c>
      <c r="O27" s="9">
        <f>'[1]2. Delegazioni'!O27</f>
        <v>1969</v>
      </c>
      <c r="P27" s="4">
        <f>'[1]2. Delegazioni'!P27</f>
        <v>-38</v>
      </c>
      <c r="Q27" s="6">
        <f>'[1]2. Delegazioni'!Q27</f>
        <v>-1.89E-2</v>
      </c>
      <c r="R27" s="9">
        <f t="shared" si="0"/>
        <v>26</v>
      </c>
    </row>
    <row r="28" spans="2:29" x14ac:dyDescent="0.2">
      <c r="B28" s="1" t="s">
        <v>79</v>
      </c>
      <c r="C28" s="9">
        <f>'[1]2. Delegazioni'!C28</f>
        <v>13982</v>
      </c>
      <c r="D28" s="4">
        <f>'[1]2. Delegazioni'!D28</f>
        <v>107</v>
      </c>
      <c r="E28" s="6">
        <f>'[1]2. Delegazioni'!E28</f>
        <v>7.7000000000000002E-3</v>
      </c>
      <c r="F28" s="9">
        <f>'[1]2. Delegazioni'!F28</f>
        <v>669</v>
      </c>
      <c r="G28" s="4">
        <f>'[1]2. Delegazioni'!G28</f>
        <v>31</v>
      </c>
      <c r="H28" s="6">
        <f>'[1]2. Delegazioni'!H28</f>
        <v>4.8599999999999997E-2</v>
      </c>
      <c r="I28" s="9">
        <f>'[1]2. Delegazioni'!I28</f>
        <v>4620</v>
      </c>
      <c r="J28" s="4">
        <f>'[1]2. Delegazioni'!J28</f>
        <v>-119</v>
      </c>
      <c r="K28" s="6">
        <f>'[1]2. Delegazioni'!K28</f>
        <v>-2.5100000000000001E-2</v>
      </c>
      <c r="L28" s="9">
        <f>'[1]2. Delegazioni'!L28</f>
        <v>6600</v>
      </c>
      <c r="M28" s="4">
        <f>'[1]2. Delegazioni'!M28</f>
        <v>186</v>
      </c>
      <c r="N28" s="6">
        <f>'[1]2. Delegazioni'!N28</f>
        <v>2.9000000000000001E-2</v>
      </c>
      <c r="O28" s="9">
        <f>'[1]2. Delegazioni'!O28</f>
        <v>2059</v>
      </c>
      <c r="P28" s="4">
        <f>'[1]2. Delegazioni'!P28</f>
        <v>8</v>
      </c>
      <c r="Q28" s="6">
        <f>'[1]2. Delegazioni'!Q28</f>
        <v>3.8999999999999998E-3</v>
      </c>
      <c r="R28" s="9">
        <f t="shared" si="0"/>
        <v>34</v>
      </c>
    </row>
    <row r="29" spans="2:29" x14ac:dyDescent="0.2">
      <c r="B29" s="1" t="s">
        <v>73</v>
      </c>
      <c r="C29" s="9">
        <f>'[1]2. Delegazioni'!C29</f>
        <v>6939</v>
      </c>
      <c r="D29" s="4">
        <f>'[1]2. Delegazioni'!D29</f>
        <v>61</v>
      </c>
      <c r="E29" s="6">
        <f>'[1]2. Delegazioni'!E29</f>
        <v>8.8999999999999999E-3</v>
      </c>
      <c r="F29" s="9">
        <f>'[1]2. Delegazioni'!F29</f>
        <v>351</v>
      </c>
      <c r="G29" s="4">
        <f>'[1]2. Delegazioni'!G29</f>
        <v>11</v>
      </c>
      <c r="H29" s="6">
        <f>'[1]2. Delegazioni'!H29</f>
        <v>3.2399999999999998E-2</v>
      </c>
      <c r="I29" s="9">
        <f>'[1]2. Delegazioni'!I29</f>
        <v>2486</v>
      </c>
      <c r="J29" s="4">
        <f>'[1]2. Delegazioni'!J29</f>
        <v>-44</v>
      </c>
      <c r="K29" s="6">
        <f>'[1]2. Delegazioni'!K29</f>
        <v>-1.7399999999999999E-2</v>
      </c>
      <c r="L29" s="9">
        <f>'[1]2. Delegazioni'!L29</f>
        <v>3262</v>
      </c>
      <c r="M29" s="4">
        <f>'[1]2. Delegazioni'!M29</f>
        <v>93</v>
      </c>
      <c r="N29" s="6">
        <f>'[1]2. Delegazioni'!N29</f>
        <v>2.93E-2</v>
      </c>
      <c r="O29" s="9">
        <f>'[1]2. Delegazioni'!O29</f>
        <v>831</v>
      </c>
      <c r="P29" s="4">
        <f>'[1]2. Delegazioni'!P29</f>
        <v>1</v>
      </c>
      <c r="Q29" s="6">
        <f>'[1]2. Delegazioni'!Q29</f>
        <v>1.1999999999999999E-3</v>
      </c>
      <c r="R29" s="9">
        <f t="shared" si="0"/>
        <v>9</v>
      </c>
    </row>
    <row r="30" spans="2:29" s="31" customFormat="1" ht="21" customHeight="1" x14ac:dyDescent="0.2">
      <c r="B30" s="30" t="s">
        <v>117</v>
      </c>
      <c r="C30" s="10">
        <f>'2. Classe d''età'!C20</f>
        <v>62349</v>
      </c>
      <c r="D30" s="32">
        <f>'2. Classe d''età'!D20</f>
        <v>497</v>
      </c>
      <c r="E30" s="8">
        <f>'2. Classe d''età'!E20</f>
        <v>8.0353100950656398E-3</v>
      </c>
      <c r="F30" s="10">
        <f>'2. Classe d''età'!F20</f>
        <v>2973</v>
      </c>
      <c r="G30" s="32">
        <f>'2. Classe d''età'!G20</f>
        <v>74</v>
      </c>
      <c r="H30" s="8">
        <f>'2. Classe d''età'!H20</f>
        <v>2.5526043463263193E-2</v>
      </c>
      <c r="I30" s="10">
        <f>'2. Classe d''età'!I20</f>
        <v>21072</v>
      </c>
      <c r="J30" s="32">
        <f>'2. Classe d''età'!J20</f>
        <v>-369</v>
      </c>
      <c r="K30" s="8">
        <f>'2. Classe d''età'!K20</f>
        <v>-1.7210018189450119E-2</v>
      </c>
      <c r="L30" s="10">
        <f>'2. Classe d''età'!L20</f>
        <v>29421</v>
      </c>
      <c r="M30" s="32">
        <f>'2. Classe d''età'!M20</f>
        <v>771</v>
      </c>
      <c r="N30" s="8">
        <f>'2. Classe d''età'!N20</f>
        <v>2.6910994764397907E-2</v>
      </c>
      <c r="O30" s="10">
        <f>'2. Classe d''età'!O20</f>
        <v>8740</v>
      </c>
      <c r="P30" s="32">
        <f>'2. Classe d''età'!P20</f>
        <v>17</v>
      </c>
      <c r="Q30" s="8">
        <f>'2. Classe d''età'!Q20</f>
        <v>1.9488708013298177E-3</v>
      </c>
      <c r="R30" s="10">
        <f>'2. Classe d''età'!R20</f>
        <v>143</v>
      </c>
      <c r="S30" s="11"/>
      <c r="T30" s="11"/>
    </row>
    <row r="31" spans="2:29" ht="24.95" customHeight="1" x14ac:dyDescent="0.2">
      <c r="B31" s="207" t="s">
        <v>126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</row>
    <row r="34" spans="2:18" s="17" customFormat="1" ht="24.95" customHeight="1" x14ac:dyDescent="0.2">
      <c r="B34" s="202" t="s">
        <v>246</v>
      </c>
      <c r="C34" s="202"/>
      <c r="D34" s="202"/>
      <c r="E34" s="202"/>
      <c r="F34" s="202"/>
      <c r="G34" s="202"/>
      <c r="H34" s="202"/>
      <c r="I34" s="202"/>
      <c r="J34" s="202"/>
      <c r="K34" s="202"/>
      <c r="L34" s="11"/>
      <c r="M34" s="11"/>
      <c r="N34" s="11"/>
      <c r="O34" s="11"/>
      <c r="P34" s="11"/>
      <c r="Q34" s="11"/>
      <c r="R34" s="11"/>
    </row>
    <row r="35" spans="2:18" ht="15" customHeight="1" x14ac:dyDescent="0.2">
      <c r="B35" s="195" t="s">
        <v>35</v>
      </c>
      <c r="C35" s="197" t="s">
        <v>101</v>
      </c>
      <c r="D35" s="197"/>
      <c r="E35" s="197"/>
      <c r="F35" s="199" t="s">
        <v>14</v>
      </c>
      <c r="G35" s="199"/>
      <c r="H35" s="199"/>
      <c r="I35" s="199"/>
      <c r="J35" s="199"/>
      <c r="K35" s="199"/>
    </row>
    <row r="36" spans="2:18" ht="30" customHeight="1" x14ac:dyDescent="0.2">
      <c r="B36" s="196"/>
      <c r="C36" s="198"/>
      <c r="D36" s="198"/>
      <c r="E36" s="198"/>
      <c r="F36" s="200" t="s">
        <v>103</v>
      </c>
      <c r="G36" s="201"/>
      <c r="H36" s="201"/>
      <c r="I36" s="200" t="s">
        <v>104</v>
      </c>
      <c r="J36" s="201"/>
      <c r="K36" s="201"/>
    </row>
    <row r="37" spans="2:18" ht="40.5" customHeight="1" x14ac:dyDescent="0.2">
      <c r="B37" s="2"/>
      <c r="C37" s="41" t="s">
        <v>133</v>
      </c>
      <c r="D37" s="42" t="s">
        <v>121</v>
      </c>
      <c r="E37" s="42" t="s">
        <v>122</v>
      </c>
      <c r="F37" s="41" t="s">
        <v>133</v>
      </c>
      <c r="G37" s="42" t="s">
        <v>121</v>
      </c>
      <c r="H37" s="42" t="s">
        <v>122</v>
      </c>
      <c r="I37" s="41" t="s">
        <v>133</v>
      </c>
      <c r="J37" s="42" t="s">
        <v>121</v>
      </c>
      <c r="K37" s="42" t="s">
        <v>122</v>
      </c>
    </row>
    <row r="38" spans="2:18" x14ac:dyDescent="0.2">
      <c r="B38" s="1" t="s">
        <v>69</v>
      </c>
      <c r="C38" s="9">
        <f>'[1]2. Delegazioni'!C38</f>
        <v>4400</v>
      </c>
      <c r="D38" s="4">
        <f>'[1]2. Delegazioni'!D38</f>
        <v>51</v>
      </c>
      <c r="E38" s="6">
        <f>'[1]2. Delegazioni'!E38</f>
        <v>1.17E-2</v>
      </c>
      <c r="F38" s="9">
        <f>'[1]2. Delegazioni'!F38</f>
        <v>1570</v>
      </c>
      <c r="G38" s="4">
        <f>'[1]2. Delegazioni'!G38</f>
        <v>6</v>
      </c>
      <c r="H38" s="6">
        <f>'[1]2. Delegazioni'!H38</f>
        <v>3.8E-3</v>
      </c>
      <c r="I38" s="9">
        <f>'[1]2. Delegazioni'!I38</f>
        <v>2830</v>
      </c>
      <c r="J38" s="4">
        <f>'[1]2. Delegazioni'!J38</f>
        <v>45</v>
      </c>
      <c r="K38" s="6">
        <f>'[1]2. Delegazioni'!K38</f>
        <v>1.6199999999999999E-2</v>
      </c>
    </row>
    <row r="39" spans="2:18" x14ac:dyDescent="0.2">
      <c r="B39" s="1" t="s">
        <v>70</v>
      </c>
      <c r="C39" s="9">
        <f>'[1]2. Delegazioni'!C39</f>
        <v>18402</v>
      </c>
      <c r="D39" s="4">
        <f>'[1]2. Delegazioni'!D39</f>
        <v>141</v>
      </c>
      <c r="E39" s="6">
        <f>'[1]2. Delegazioni'!E39</f>
        <v>7.7000000000000002E-3</v>
      </c>
      <c r="F39" s="9">
        <f>'[1]2. Delegazioni'!F39</f>
        <v>6097</v>
      </c>
      <c r="G39" s="4">
        <f>'[1]2. Delegazioni'!G39</f>
        <v>71</v>
      </c>
      <c r="H39" s="6">
        <f>'[1]2. Delegazioni'!H39</f>
        <v>1.18E-2</v>
      </c>
      <c r="I39" s="9">
        <f>'[1]2. Delegazioni'!I39</f>
        <v>12305</v>
      </c>
      <c r="J39" s="4">
        <f>'[1]2. Delegazioni'!J39</f>
        <v>70</v>
      </c>
      <c r="K39" s="6">
        <f>'[1]2. Delegazioni'!K39</f>
        <v>5.7000000000000002E-3</v>
      </c>
    </row>
    <row r="40" spans="2:18" x14ac:dyDescent="0.2">
      <c r="B40" s="1" t="s">
        <v>71</v>
      </c>
      <c r="C40" s="9">
        <f>'[1]2. Delegazioni'!C40</f>
        <v>4124</v>
      </c>
      <c r="D40" s="4">
        <f>'[1]2. Delegazioni'!D40</f>
        <v>0</v>
      </c>
      <c r="E40" s="160" t="s">
        <v>252</v>
      </c>
      <c r="F40" s="9">
        <f>'[1]2. Delegazioni'!F40</f>
        <v>1519</v>
      </c>
      <c r="G40" s="4">
        <f>'[1]2. Delegazioni'!G40</f>
        <v>10</v>
      </c>
      <c r="H40" s="6">
        <f>'[1]2. Delegazioni'!H40</f>
        <v>6.6E-3</v>
      </c>
      <c r="I40" s="9">
        <f>'[1]2. Delegazioni'!I40</f>
        <v>2605</v>
      </c>
      <c r="J40" s="4">
        <f>'[1]2. Delegazioni'!J40</f>
        <v>-10</v>
      </c>
      <c r="K40" s="6">
        <f>'[1]2. Delegazioni'!K40</f>
        <v>-3.8E-3</v>
      </c>
    </row>
    <row r="41" spans="2:18" x14ac:dyDescent="0.2">
      <c r="B41" s="1" t="s">
        <v>72</v>
      </c>
      <c r="C41" s="9">
        <f>'[1]2. Delegazioni'!C41</f>
        <v>14500</v>
      </c>
      <c r="D41" s="4">
        <f>'[1]2. Delegazioni'!D41</f>
        <v>137</v>
      </c>
      <c r="E41" s="6">
        <f>'[1]2. Delegazioni'!E41</f>
        <v>9.4999999999999998E-3</v>
      </c>
      <c r="F41" s="9">
        <f>'[1]2. Delegazioni'!F41</f>
        <v>4911</v>
      </c>
      <c r="G41" s="4">
        <f>'[1]2. Delegazioni'!G41</f>
        <v>101</v>
      </c>
      <c r="H41" s="6">
        <f>'[1]2. Delegazioni'!H41</f>
        <v>2.1000000000000001E-2</v>
      </c>
      <c r="I41" s="9">
        <f>'[1]2. Delegazioni'!I41</f>
        <v>9589</v>
      </c>
      <c r="J41" s="4">
        <f>'[1]2. Delegazioni'!J41</f>
        <v>36</v>
      </c>
      <c r="K41" s="6">
        <f>'[1]2. Delegazioni'!K41</f>
        <v>3.8E-3</v>
      </c>
    </row>
    <row r="42" spans="2:18" x14ac:dyDescent="0.2">
      <c r="B42" s="1" t="s">
        <v>79</v>
      </c>
      <c r="C42" s="9">
        <f>'[1]2. Delegazioni'!C42</f>
        <v>13982</v>
      </c>
      <c r="D42" s="4">
        <f>'[1]2. Delegazioni'!D42</f>
        <v>107</v>
      </c>
      <c r="E42" s="6">
        <f>'[1]2. Delegazioni'!E42</f>
        <v>7.7000000000000002E-3</v>
      </c>
      <c r="F42" s="9">
        <f>'[1]2. Delegazioni'!F42</f>
        <v>4705</v>
      </c>
      <c r="G42" s="4">
        <f>'[1]2. Delegazioni'!G42</f>
        <v>41</v>
      </c>
      <c r="H42" s="6">
        <f>'[1]2. Delegazioni'!H42</f>
        <v>8.8000000000000005E-3</v>
      </c>
      <c r="I42" s="9">
        <f>'[1]2. Delegazioni'!I42</f>
        <v>9277</v>
      </c>
      <c r="J42" s="4">
        <f>'[1]2. Delegazioni'!J42</f>
        <v>66</v>
      </c>
      <c r="K42" s="6">
        <f>'[1]2. Delegazioni'!K42</f>
        <v>7.1999999999999998E-3</v>
      </c>
    </row>
    <row r="43" spans="2:18" x14ac:dyDescent="0.2">
      <c r="B43" s="1" t="s">
        <v>73</v>
      </c>
      <c r="C43" s="9">
        <f>'[1]2. Delegazioni'!C43</f>
        <v>6939</v>
      </c>
      <c r="D43" s="4">
        <f>'[1]2. Delegazioni'!D43</f>
        <v>61</v>
      </c>
      <c r="E43" s="6">
        <f>'[1]2. Delegazioni'!E43</f>
        <v>8.8999999999999999E-3</v>
      </c>
      <c r="F43" s="9">
        <f>'[1]2. Delegazioni'!F43</f>
        <v>2302</v>
      </c>
      <c r="G43" s="4">
        <f>'[1]2. Delegazioni'!G43</f>
        <v>54</v>
      </c>
      <c r="H43" s="6">
        <f>'[1]2. Delegazioni'!H43</f>
        <v>2.4E-2</v>
      </c>
      <c r="I43" s="9">
        <f>'[1]2. Delegazioni'!I43</f>
        <v>4637</v>
      </c>
      <c r="J43" s="4">
        <f>'[1]2. Delegazioni'!J43</f>
        <v>7</v>
      </c>
      <c r="K43" s="6">
        <f>'[1]2. Delegazioni'!K43</f>
        <v>1.5E-3</v>
      </c>
    </row>
    <row r="44" spans="2:18" s="31" customFormat="1" ht="21" customHeight="1" x14ac:dyDescent="0.2">
      <c r="B44" s="30" t="s">
        <v>117</v>
      </c>
      <c r="C44" s="10">
        <f>'2. Genere'!C20</f>
        <v>62349</v>
      </c>
      <c r="D44" s="32">
        <f>'2. Genere'!D20</f>
        <v>497</v>
      </c>
      <c r="E44" s="8">
        <f>'2. Genere'!E20</f>
        <v>8.0353100950656398E-3</v>
      </c>
      <c r="F44" s="10">
        <f>'2. Genere'!F20</f>
        <v>21105</v>
      </c>
      <c r="G44" s="32">
        <f>'2. Genere'!G20</f>
        <v>283</v>
      </c>
      <c r="H44" s="8">
        <f>'2. Genere'!H20</f>
        <v>1.3591393718182691E-2</v>
      </c>
      <c r="I44" s="10">
        <f>'2. Genere'!I20</f>
        <v>41244</v>
      </c>
      <c r="J44" s="32">
        <f>'2. Genere'!J20</f>
        <v>214</v>
      </c>
      <c r="K44" s="8">
        <f>'2. Genere'!K20</f>
        <v>5.2156958323178165E-3</v>
      </c>
      <c r="L44" s="11"/>
      <c r="M44" s="11"/>
      <c r="N44" s="11"/>
      <c r="O44" s="11"/>
      <c r="P44" s="11"/>
      <c r="Q44" s="11"/>
      <c r="R44" s="11"/>
    </row>
    <row r="45" spans="2:18" ht="24.95" customHeight="1" x14ac:dyDescent="0.2">
      <c r="B45" s="207" t="s">
        <v>126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</row>
    <row r="48" spans="2:18" s="17" customFormat="1" ht="24.95" customHeight="1" x14ac:dyDescent="0.2">
      <c r="B48" s="202" t="s">
        <v>247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1"/>
      <c r="M48" s="11"/>
      <c r="N48" s="11"/>
      <c r="O48" s="11"/>
      <c r="P48" s="11"/>
      <c r="Q48" s="11"/>
      <c r="R48" s="11"/>
    </row>
    <row r="49" spans="2:18" ht="15" customHeight="1" x14ac:dyDescent="0.2">
      <c r="B49" s="195" t="s">
        <v>35</v>
      </c>
      <c r="C49" s="197" t="s">
        <v>101</v>
      </c>
      <c r="D49" s="197"/>
      <c r="E49" s="197"/>
      <c r="F49" s="199" t="s">
        <v>14</v>
      </c>
      <c r="G49" s="199"/>
      <c r="H49" s="199"/>
      <c r="I49" s="199"/>
      <c r="J49" s="199"/>
      <c r="K49" s="199"/>
    </row>
    <row r="50" spans="2:18" ht="30" customHeight="1" x14ac:dyDescent="0.2">
      <c r="B50" s="196"/>
      <c r="C50" s="198"/>
      <c r="D50" s="198"/>
      <c r="E50" s="198"/>
      <c r="F50" s="200" t="s">
        <v>105</v>
      </c>
      <c r="G50" s="201"/>
      <c r="H50" s="201"/>
      <c r="I50" s="200" t="s">
        <v>106</v>
      </c>
      <c r="J50" s="201"/>
      <c r="K50" s="201"/>
    </row>
    <row r="51" spans="2:18" ht="40.5" customHeight="1" x14ac:dyDescent="0.2">
      <c r="B51" s="2"/>
      <c r="C51" s="41" t="s">
        <v>133</v>
      </c>
      <c r="D51" s="42" t="s">
        <v>121</v>
      </c>
      <c r="E51" s="42" t="s">
        <v>122</v>
      </c>
      <c r="F51" s="41" t="s">
        <v>133</v>
      </c>
      <c r="G51" s="42" t="s">
        <v>121</v>
      </c>
      <c r="H51" s="42" t="s">
        <v>122</v>
      </c>
      <c r="I51" s="41" t="s">
        <v>133</v>
      </c>
      <c r="J51" s="42" t="s">
        <v>121</v>
      </c>
      <c r="K51" s="42" t="s">
        <v>122</v>
      </c>
    </row>
    <row r="52" spans="2:18" x14ac:dyDescent="0.2">
      <c r="B52" s="1" t="s">
        <v>69</v>
      </c>
      <c r="C52" s="9">
        <f>'[1]2. Delegazioni'!C52</f>
        <v>4400</v>
      </c>
      <c r="D52" s="4">
        <f>'[1]2. Delegazioni'!D52</f>
        <v>51</v>
      </c>
      <c r="E52" s="6">
        <f>'[1]2. Delegazioni'!E52</f>
        <v>1.17E-2</v>
      </c>
      <c r="F52" s="9">
        <f>'[1]2. Delegazioni'!F52</f>
        <v>3987</v>
      </c>
      <c r="G52" s="4">
        <f>'[1]2. Delegazioni'!G52</f>
        <v>49</v>
      </c>
      <c r="H52" s="6">
        <f>'[1]2. Delegazioni'!H52</f>
        <v>1.24E-2</v>
      </c>
      <c r="I52" s="9">
        <f>'[1]2. Delegazioni'!I52</f>
        <v>413</v>
      </c>
      <c r="J52" s="4">
        <f>'[1]2. Delegazioni'!J52</f>
        <v>2</v>
      </c>
      <c r="K52" s="6">
        <f>'[1]2. Delegazioni'!K52</f>
        <v>4.8999999999999998E-3</v>
      </c>
    </row>
    <row r="53" spans="2:18" x14ac:dyDescent="0.2">
      <c r="B53" s="1" t="s">
        <v>70</v>
      </c>
      <c r="C53" s="9">
        <f>'[1]2. Delegazioni'!C53</f>
        <v>18402</v>
      </c>
      <c r="D53" s="4">
        <f>'[1]2. Delegazioni'!D53</f>
        <v>141</v>
      </c>
      <c r="E53" s="6">
        <f>'[1]2. Delegazioni'!E53</f>
        <v>7.7000000000000002E-3</v>
      </c>
      <c r="F53" s="9">
        <f>'[1]2. Delegazioni'!F53</f>
        <v>16851</v>
      </c>
      <c r="G53" s="4">
        <f>'[1]2. Delegazioni'!G53</f>
        <v>73</v>
      </c>
      <c r="H53" s="6">
        <f>'[1]2. Delegazioni'!H53</f>
        <v>4.4000000000000003E-3</v>
      </c>
      <c r="I53" s="9">
        <f>'[1]2. Delegazioni'!I53</f>
        <v>1551</v>
      </c>
      <c r="J53" s="4">
        <f>'[1]2. Delegazioni'!J53</f>
        <v>68</v>
      </c>
      <c r="K53" s="6">
        <f>'[1]2. Delegazioni'!K53</f>
        <v>4.5900000000000003E-2</v>
      </c>
    </row>
    <row r="54" spans="2:18" x14ac:dyDescent="0.2">
      <c r="B54" s="1" t="s">
        <v>71</v>
      </c>
      <c r="C54" s="9">
        <f>'[1]2. Delegazioni'!C54</f>
        <v>4124</v>
      </c>
      <c r="D54" s="4">
        <f>'[1]2. Delegazioni'!D54</f>
        <v>0</v>
      </c>
      <c r="E54" s="160" t="s">
        <v>252</v>
      </c>
      <c r="F54" s="9">
        <f>'[1]2. Delegazioni'!F54</f>
        <v>3627</v>
      </c>
      <c r="G54" s="4">
        <f>'[1]2. Delegazioni'!G54</f>
        <v>5</v>
      </c>
      <c r="H54" s="6">
        <f>'[1]2. Delegazioni'!H54</f>
        <v>1.4E-3</v>
      </c>
      <c r="I54" s="9">
        <f>'[1]2. Delegazioni'!I54</f>
        <v>497</v>
      </c>
      <c r="J54" s="4">
        <f>'[1]2. Delegazioni'!J54</f>
        <v>-5</v>
      </c>
      <c r="K54" s="6">
        <f>'[1]2. Delegazioni'!K54</f>
        <v>-0.01</v>
      </c>
    </row>
    <row r="55" spans="2:18" x14ac:dyDescent="0.2">
      <c r="B55" s="1" t="s">
        <v>72</v>
      </c>
      <c r="C55" s="9">
        <f>'[1]2. Delegazioni'!C55</f>
        <v>14500</v>
      </c>
      <c r="D55" s="4">
        <f>'[1]2. Delegazioni'!D55</f>
        <v>137</v>
      </c>
      <c r="E55" s="6">
        <f>'[1]2. Delegazioni'!E55</f>
        <v>9.4999999999999998E-3</v>
      </c>
      <c r="F55" s="9">
        <f>'[1]2. Delegazioni'!F55</f>
        <v>13078</v>
      </c>
      <c r="G55" s="4">
        <f>'[1]2. Delegazioni'!G55</f>
        <v>56</v>
      </c>
      <c r="H55" s="6">
        <f>'[1]2. Delegazioni'!H55</f>
        <v>4.3E-3</v>
      </c>
      <c r="I55" s="9">
        <f>'[1]2. Delegazioni'!I55</f>
        <v>1422</v>
      </c>
      <c r="J55" s="4">
        <f>'[1]2. Delegazioni'!J55</f>
        <v>81</v>
      </c>
      <c r="K55" s="6">
        <f>'[1]2. Delegazioni'!K55</f>
        <v>6.0400000000000002E-2</v>
      </c>
    </row>
    <row r="56" spans="2:18" x14ac:dyDescent="0.2">
      <c r="B56" s="1" t="s">
        <v>79</v>
      </c>
      <c r="C56" s="9">
        <f>'[1]2. Delegazioni'!C56</f>
        <v>13982</v>
      </c>
      <c r="D56" s="4">
        <f>'[1]2. Delegazioni'!D56</f>
        <v>107</v>
      </c>
      <c r="E56" s="6">
        <f>'[1]2. Delegazioni'!E56</f>
        <v>7.7000000000000002E-3</v>
      </c>
      <c r="F56" s="9">
        <f>'[1]2. Delegazioni'!F56</f>
        <v>12917</v>
      </c>
      <c r="G56" s="4">
        <f>'[1]2. Delegazioni'!G56</f>
        <v>60</v>
      </c>
      <c r="H56" s="6">
        <f>'[1]2. Delegazioni'!H56</f>
        <v>4.7000000000000002E-3</v>
      </c>
      <c r="I56" s="9">
        <f>'[1]2. Delegazioni'!I56</f>
        <v>1065</v>
      </c>
      <c r="J56" s="4">
        <f>'[1]2. Delegazioni'!J56</f>
        <v>47</v>
      </c>
      <c r="K56" s="6">
        <f>'[1]2. Delegazioni'!K56</f>
        <v>4.6199999999999998E-2</v>
      </c>
    </row>
    <row r="57" spans="2:18" x14ac:dyDescent="0.2">
      <c r="B57" s="1" t="s">
        <v>73</v>
      </c>
      <c r="C57" s="9">
        <f>'[1]2. Delegazioni'!C57</f>
        <v>6939</v>
      </c>
      <c r="D57" s="4">
        <f>'[1]2. Delegazioni'!D57</f>
        <v>61</v>
      </c>
      <c r="E57" s="6">
        <f>'[1]2. Delegazioni'!E57</f>
        <v>8.8999999999999999E-3</v>
      </c>
      <c r="F57" s="9">
        <f>'[1]2. Delegazioni'!F57</f>
        <v>6248</v>
      </c>
      <c r="G57" s="4">
        <f>'[1]2. Delegazioni'!G57</f>
        <v>8</v>
      </c>
      <c r="H57" s="6">
        <f>'[1]2. Delegazioni'!H57</f>
        <v>1.2999999999999999E-3</v>
      </c>
      <c r="I57" s="9">
        <f>'[1]2. Delegazioni'!I57</f>
        <v>691</v>
      </c>
      <c r="J57" s="4">
        <f>'[1]2. Delegazioni'!J57</f>
        <v>53</v>
      </c>
      <c r="K57" s="6">
        <f>'[1]2. Delegazioni'!K57</f>
        <v>8.3099999999999993E-2</v>
      </c>
    </row>
    <row r="58" spans="2:18" s="31" customFormat="1" ht="21" customHeight="1" x14ac:dyDescent="0.2">
      <c r="B58" s="30" t="s">
        <v>117</v>
      </c>
      <c r="C58" s="10">
        <f>'2. Nazionalità'!C20</f>
        <v>62349</v>
      </c>
      <c r="D58" s="32">
        <f>'2. Nazionalità'!D20</f>
        <v>497</v>
      </c>
      <c r="E58" s="8">
        <f>'2. Nazionalità'!E20</f>
        <v>8.0353100950656398E-3</v>
      </c>
      <c r="F58" s="10">
        <f>'2. Nazionalità'!F20</f>
        <v>56710</v>
      </c>
      <c r="G58" s="32">
        <f>'2. Nazionalità'!G20</f>
        <v>251</v>
      </c>
      <c r="H58" s="8">
        <f>'2. Nazionalità'!H20</f>
        <v>4.4457039621672361E-3</v>
      </c>
      <c r="I58" s="10">
        <f>'2. Nazionalità'!I20</f>
        <v>5639</v>
      </c>
      <c r="J58" s="32">
        <f>'2. Nazionalità'!J20</f>
        <v>246</v>
      </c>
      <c r="K58" s="8">
        <f>'2. Nazionalità'!K20</f>
        <v>4.5614685703689969E-2</v>
      </c>
      <c r="L58" s="11"/>
      <c r="M58" s="11"/>
      <c r="N58" s="11"/>
      <c r="O58" s="11"/>
      <c r="P58" s="11"/>
      <c r="Q58" s="11"/>
      <c r="R58" s="11"/>
    </row>
    <row r="59" spans="2:18" ht="24.95" customHeight="1" x14ac:dyDescent="0.2">
      <c r="B59" s="207" t="s">
        <v>126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</row>
  </sheetData>
  <sheetProtection sheet="1" objects="1" scenarios="1"/>
  <mergeCells count="32">
    <mergeCell ref="B2:Q4"/>
    <mergeCell ref="B6:N6"/>
    <mergeCell ref="B7:B8"/>
    <mergeCell ref="C7:E8"/>
    <mergeCell ref="F7:N7"/>
    <mergeCell ref="F8:H8"/>
    <mergeCell ref="I8:K8"/>
    <mergeCell ref="L8:N8"/>
    <mergeCell ref="F21:R21"/>
    <mergeCell ref="B17:Q17"/>
    <mergeCell ref="B21:B22"/>
    <mergeCell ref="C21:E22"/>
    <mergeCell ref="F22:H22"/>
    <mergeCell ref="B20:Q20"/>
    <mergeCell ref="O22:Q22"/>
    <mergeCell ref="L22:N22"/>
    <mergeCell ref="I22:K22"/>
    <mergeCell ref="B31:Q31"/>
    <mergeCell ref="B34:K34"/>
    <mergeCell ref="F35:K35"/>
    <mergeCell ref="B35:B36"/>
    <mergeCell ref="C35:E36"/>
    <mergeCell ref="I36:K36"/>
    <mergeCell ref="F36:H36"/>
    <mergeCell ref="B59:Q59"/>
    <mergeCell ref="B45:Q45"/>
    <mergeCell ref="B48:K48"/>
    <mergeCell ref="B49:B50"/>
    <mergeCell ref="C49:E50"/>
    <mergeCell ref="F49:K49"/>
    <mergeCell ref="F50:H50"/>
    <mergeCell ref="I50:K50"/>
  </mergeCells>
  <pageMargins left="0.7" right="0.7" top="0.75" bottom="0.75" header="0.3" footer="0.3"/>
  <pageSetup paperSize="9" scale="6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CFCF-051A-4CC6-B0E2-2120819A7FD7}">
  <sheetPr>
    <tabColor theme="1"/>
  </sheetPr>
  <dimension ref="A2:S31"/>
  <sheetViews>
    <sheetView workbookViewId="0">
      <selection activeCell="B49" sqref="B49:B50"/>
    </sheetView>
  </sheetViews>
  <sheetFormatPr defaultRowHeight="14.25" x14ac:dyDescent="0.2"/>
  <cols>
    <col min="1" max="1" width="4.125" style="33" customWidth="1"/>
    <col min="2" max="4" width="9" style="20"/>
    <col min="5" max="5" width="6.75" style="20" customWidth="1"/>
    <col min="6" max="8" width="9" style="20"/>
    <col min="9" max="10" width="8.5" style="20" customWidth="1"/>
    <col min="11" max="16384" width="9" style="20"/>
  </cols>
  <sheetData>
    <row r="2" spans="1:19" ht="44.25" customHeight="1" x14ac:dyDescent="0.2">
      <c r="B2" s="174" t="s">
        <v>180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9" ht="15" customHeight="1" thickBot="1" x14ac:dyDescent="0.25">
      <c r="B3" s="19"/>
    </row>
    <row r="4" spans="1:19" ht="12.75" customHeight="1" x14ac:dyDescent="0.2">
      <c r="B4" s="82"/>
      <c r="C4" s="22"/>
      <c r="D4" s="22"/>
      <c r="E4" s="22"/>
      <c r="F4" s="22"/>
      <c r="G4" s="22"/>
      <c r="H4" s="23"/>
      <c r="J4" s="88"/>
      <c r="K4" s="22"/>
      <c r="L4" s="22"/>
      <c r="M4" s="22"/>
      <c r="N4" s="22"/>
      <c r="O4" s="22"/>
      <c r="P4" s="23"/>
    </row>
    <row r="5" spans="1:19" ht="18.75" customHeight="1" x14ac:dyDescent="0.2">
      <c r="B5" s="28" t="s">
        <v>50</v>
      </c>
      <c r="H5" s="24"/>
      <c r="J5" s="28" t="s">
        <v>107</v>
      </c>
      <c r="P5" s="24"/>
    </row>
    <row r="6" spans="1:19" x14ac:dyDescent="0.2">
      <c r="A6" s="36"/>
      <c r="B6" s="29"/>
      <c r="C6" s="21"/>
      <c r="D6" s="21"/>
      <c r="E6" s="21"/>
      <c r="F6" s="21"/>
      <c r="G6" s="21"/>
      <c r="H6" s="25"/>
      <c r="J6" s="29" t="s">
        <v>108</v>
      </c>
      <c r="P6" s="24"/>
    </row>
    <row r="7" spans="1:19" x14ac:dyDescent="0.2">
      <c r="B7" s="29" t="s">
        <v>46</v>
      </c>
      <c r="C7" s="21"/>
      <c r="D7" s="21"/>
      <c r="E7" s="21"/>
      <c r="F7" s="21"/>
      <c r="G7" s="21"/>
      <c r="H7" s="25"/>
      <c r="J7" s="29" t="s">
        <v>116</v>
      </c>
      <c r="P7" s="24"/>
    </row>
    <row r="8" spans="1:19" x14ac:dyDescent="0.2">
      <c r="B8" s="29" t="s">
        <v>181</v>
      </c>
      <c r="C8" s="21"/>
      <c r="D8" s="21"/>
      <c r="E8" s="21"/>
      <c r="F8" s="21"/>
      <c r="G8" s="21"/>
      <c r="H8" s="25"/>
      <c r="J8" s="29" t="s">
        <v>109</v>
      </c>
      <c r="P8" s="24"/>
    </row>
    <row r="9" spans="1:19" x14ac:dyDescent="0.2">
      <c r="B9" s="29" t="s">
        <v>182</v>
      </c>
      <c r="C9" s="21"/>
      <c r="D9" s="21"/>
      <c r="E9" s="21"/>
      <c r="F9" s="21"/>
      <c r="G9" s="21"/>
      <c r="H9" s="25"/>
      <c r="J9" s="89"/>
      <c r="P9" s="24"/>
      <c r="S9" s="59"/>
    </row>
    <row r="10" spans="1:19" x14ac:dyDescent="0.2">
      <c r="B10" s="29" t="s">
        <v>111</v>
      </c>
      <c r="H10" s="24"/>
      <c r="J10" s="89"/>
      <c r="P10" s="24"/>
      <c r="S10" s="59"/>
    </row>
    <row r="11" spans="1:19" x14ac:dyDescent="0.2">
      <c r="B11" s="29" t="s">
        <v>112</v>
      </c>
      <c r="H11" s="24"/>
      <c r="J11" s="89"/>
      <c r="P11" s="24"/>
    </row>
    <row r="12" spans="1:19" x14ac:dyDescent="0.2">
      <c r="B12" s="29" t="s">
        <v>49</v>
      </c>
      <c r="C12" s="21"/>
      <c r="D12" s="21"/>
      <c r="E12" s="21"/>
      <c r="F12" s="21"/>
      <c r="G12" s="21"/>
      <c r="H12" s="25"/>
      <c r="J12" s="89"/>
      <c r="P12" s="24"/>
      <c r="S12" s="59"/>
    </row>
    <row r="13" spans="1:19" x14ac:dyDescent="0.2">
      <c r="B13" s="29"/>
      <c r="C13" s="21"/>
      <c r="D13" s="21"/>
      <c r="E13" s="21"/>
      <c r="F13" s="21"/>
      <c r="G13" s="21"/>
      <c r="H13" s="25"/>
      <c r="J13" s="89"/>
      <c r="P13" s="24"/>
      <c r="S13" s="59"/>
    </row>
    <row r="14" spans="1:19" x14ac:dyDescent="0.2">
      <c r="A14" s="45"/>
      <c r="B14" s="29"/>
      <c r="C14" s="21"/>
      <c r="D14" s="21"/>
      <c r="E14" s="21"/>
      <c r="F14" s="21"/>
      <c r="G14" s="21"/>
      <c r="H14" s="81" t="s">
        <v>140</v>
      </c>
      <c r="J14" s="89"/>
      <c r="P14" s="81" t="s">
        <v>140</v>
      </c>
    </row>
    <row r="15" spans="1:19" ht="15" thickBot="1" x14ac:dyDescent="0.25">
      <c r="B15" s="83"/>
      <c r="C15" s="26"/>
      <c r="D15" s="26"/>
      <c r="E15" s="26"/>
      <c r="F15" s="26"/>
      <c r="G15" s="26"/>
      <c r="H15" s="27"/>
      <c r="J15" s="83"/>
      <c r="K15" s="26"/>
      <c r="L15" s="26"/>
      <c r="M15" s="26"/>
      <c r="N15" s="26"/>
      <c r="O15" s="26"/>
      <c r="P15" s="27"/>
      <c r="S15" s="59"/>
    </row>
    <row r="17" spans="19:19" x14ac:dyDescent="0.2">
      <c r="S17" s="59"/>
    </row>
    <row r="19" spans="19:19" x14ac:dyDescent="0.2">
      <c r="S19" s="59"/>
    </row>
    <row r="20" spans="19:19" ht="21.75" customHeight="1" x14ac:dyDescent="0.2"/>
    <row r="22" spans="19:19" x14ac:dyDescent="0.2">
      <c r="S22" s="59"/>
    </row>
    <row r="24" spans="19:19" x14ac:dyDescent="0.2">
      <c r="S24" s="59"/>
    </row>
    <row r="26" spans="19:19" x14ac:dyDescent="0.2">
      <c r="S26" s="59"/>
    </row>
    <row r="31" spans="19:19" ht="21.75" customHeight="1" x14ac:dyDescent="0.2"/>
  </sheetData>
  <sheetProtection sheet="1" objects="1" scenarios="1"/>
  <mergeCells count="1">
    <mergeCell ref="B2:P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B292-106D-4E0E-B01A-DC3C015B2C66}">
  <sheetPr>
    <tabColor theme="0"/>
    <pageSetUpPr fitToPage="1"/>
  </sheetPr>
  <dimension ref="B2:AS77"/>
  <sheetViews>
    <sheetView tabSelected="1" zoomScaleNormal="100" zoomScalePageLayoutView="125" workbookViewId="0">
      <selection activeCell="U7" sqref="U7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22" width="8.75" style="33"/>
    <col min="23" max="23" width="16.625" style="33" customWidth="1"/>
    <col min="24" max="16384" width="8.75" style="33"/>
  </cols>
  <sheetData>
    <row r="2" spans="2:44" ht="15" customHeight="1" x14ac:dyDescent="0.2">
      <c r="B2" s="175" t="s">
        <v>128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W3" s="210"/>
      <c r="X3" s="210"/>
      <c r="Y3" s="210"/>
      <c r="Z3" s="210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W4" s="210"/>
      <c r="X4" s="210"/>
      <c r="Y4" s="210"/>
      <c r="Z4" s="210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211"/>
      <c r="X5" s="212"/>
      <c r="Y5" s="212"/>
      <c r="Z5" s="212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139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66"/>
      <c r="W6" s="166"/>
      <c r="X6" s="169"/>
      <c r="Y6" s="169"/>
      <c r="Z6" s="169"/>
      <c r="AA6" s="169"/>
      <c r="AB6" s="169"/>
      <c r="AC6" s="169"/>
      <c r="AD6" s="169"/>
      <c r="AE6" s="169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V7" s="91"/>
      <c r="W7" s="168" t="s">
        <v>138</v>
      </c>
      <c r="X7" s="169"/>
      <c r="Y7" s="169"/>
      <c r="Z7" s="169"/>
      <c r="AA7" s="169"/>
      <c r="AB7" s="169"/>
      <c r="AC7" s="169"/>
      <c r="AD7" s="169"/>
      <c r="AE7" s="169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  <c r="V8" s="91"/>
      <c r="W8" s="166"/>
      <c r="X8" s="169"/>
      <c r="Y8" s="169"/>
      <c r="Z8" s="169"/>
      <c r="AA8" s="169"/>
      <c r="AB8" s="169"/>
      <c r="AC8" s="169"/>
      <c r="AD8" s="169"/>
      <c r="AE8" s="169"/>
      <c r="AF8" s="133"/>
    </row>
    <row r="9" spans="2:44" ht="19.5" customHeight="1" x14ac:dyDescent="0.2">
      <c r="B9" s="33" t="s">
        <v>0</v>
      </c>
      <c r="C9" s="9">
        <f>G30</f>
        <v>9811</v>
      </c>
      <c r="D9" s="14">
        <f>G30-F30</f>
        <v>2081</v>
      </c>
      <c r="E9" s="13">
        <f>(G30-F30)/F30</f>
        <v>0.26921086675291073</v>
      </c>
      <c r="F9" s="9">
        <f>G44</f>
        <v>10069</v>
      </c>
      <c r="G9" s="14">
        <f>G44-F44</f>
        <v>1596</v>
      </c>
      <c r="H9" s="13">
        <f>(G44-F44)/F44</f>
        <v>0.18836303552460756</v>
      </c>
      <c r="I9" s="9">
        <f>G60</f>
        <v>-258</v>
      </c>
      <c r="J9" s="14">
        <f>G60-F60</f>
        <v>485</v>
      </c>
      <c r="K9" s="50"/>
      <c r="L9" s="50"/>
      <c r="M9" s="50"/>
      <c r="N9" s="50"/>
      <c r="O9" s="14"/>
      <c r="P9" s="15"/>
      <c r="Q9" s="16"/>
      <c r="V9" s="91"/>
      <c r="W9" s="166"/>
      <c r="X9" s="168">
        <v>2017</v>
      </c>
      <c r="Y9" s="168">
        <v>2018</v>
      </c>
      <c r="Z9" s="168">
        <v>2019</v>
      </c>
      <c r="AA9" s="168">
        <v>2020</v>
      </c>
      <c r="AB9" s="168">
        <v>2021</v>
      </c>
      <c r="AC9" s="166"/>
      <c r="AD9" s="166"/>
      <c r="AE9" s="166"/>
      <c r="AF9" s="123"/>
    </row>
    <row r="10" spans="2:44" ht="13.5" customHeight="1" x14ac:dyDescent="0.2">
      <c r="B10" s="33" t="s">
        <v>1</v>
      </c>
      <c r="C10" s="9">
        <f t="shared" ref="C10:C12" si="0">G31</f>
        <v>13742</v>
      </c>
      <c r="D10" s="14">
        <f t="shared" ref="D10:D12" si="1">G31-F31</f>
        <v>2561</v>
      </c>
      <c r="E10" s="13">
        <f t="shared" ref="E10:E12" si="2">(G31-F31)/F31</f>
        <v>0.22904928002861999</v>
      </c>
      <c r="F10" s="9">
        <f t="shared" ref="F10:F12" si="3">G45</f>
        <v>9606</v>
      </c>
      <c r="G10" s="14">
        <f t="shared" ref="G10:G12" si="4">G45-F45</f>
        <v>44</v>
      </c>
      <c r="H10" s="13">
        <f t="shared" ref="H10:H12" si="5">(G45-F45)/F45</f>
        <v>4.6015477933486716E-3</v>
      </c>
      <c r="I10" s="9">
        <f t="shared" ref="I10:I12" si="6">G61</f>
        <v>4136</v>
      </c>
      <c r="J10" s="14">
        <f t="shared" ref="J10:J12" si="7">G61-F61</f>
        <v>2517</v>
      </c>
      <c r="K10" s="50"/>
      <c r="L10" s="50"/>
      <c r="M10" s="50"/>
      <c r="N10" s="50"/>
      <c r="O10" s="14"/>
      <c r="P10" s="15"/>
      <c r="Q10" s="16"/>
      <c r="V10" s="91"/>
      <c r="W10" s="166" t="s">
        <v>257</v>
      </c>
      <c r="X10" s="167">
        <f>C33</f>
        <v>88487</v>
      </c>
      <c r="Y10" s="167">
        <f>D33</f>
        <v>88371</v>
      </c>
      <c r="Z10" s="167">
        <f>E33</f>
        <v>87949</v>
      </c>
      <c r="AA10" s="167">
        <f t="shared" ref="Y10:AB10" si="8">F33</f>
        <v>66877</v>
      </c>
      <c r="AB10" s="167">
        <f t="shared" si="8"/>
        <v>77444</v>
      </c>
      <c r="AC10" s="166"/>
      <c r="AD10" s="166"/>
      <c r="AE10" s="166"/>
      <c r="AF10" s="123"/>
    </row>
    <row r="11" spans="2:44" ht="15.75" customHeight="1" x14ac:dyDescent="0.2">
      <c r="B11" s="33" t="s">
        <v>2</v>
      </c>
      <c r="C11" s="12">
        <f t="shared" si="0"/>
        <v>53891</v>
      </c>
      <c r="D11" s="14">
        <f t="shared" si="1"/>
        <v>5925</v>
      </c>
      <c r="E11" s="13">
        <f t="shared" si="2"/>
        <v>0.12352499687278488</v>
      </c>
      <c r="F11" s="9">
        <f t="shared" si="3"/>
        <v>48773</v>
      </c>
      <c r="G11" s="14">
        <f t="shared" si="4"/>
        <v>6692</v>
      </c>
      <c r="H11" s="13">
        <f t="shared" si="5"/>
        <v>0.15902663910078182</v>
      </c>
      <c r="I11" s="9">
        <f t="shared" si="6"/>
        <v>5118</v>
      </c>
      <c r="J11" s="14">
        <f t="shared" si="7"/>
        <v>-767</v>
      </c>
      <c r="K11" s="50"/>
      <c r="L11" s="50"/>
      <c r="M11" s="50"/>
      <c r="N11" s="50"/>
      <c r="O11" s="14"/>
      <c r="P11" s="15"/>
      <c r="Q11" s="16"/>
      <c r="V11" s="91"/>
      <c r="W11" s="166" t="s">
        <v>258</v>
      </c>
      <c r="X11" s="167">
        <f>C47</f>
        <v>76275</v>
      </c>
      <c r="Y11" s="167">
        <f>D47</f>
        <v>77378</v>
      </c>
      <c r="Z11" s="167">
        <f>E47</f>
        <v>76816</v>
      </c>
      <c r="AA11" s="167">
        <f t="shared" ref="Y11:AB11" si="9">F47</f>
        <v>60116</v>
      </c>
      <c r="AB11" s="167">
        <f t="shared" si="9"/>
        <v>68448</v>
      </c>
      <c r="AC11" s="166"/>
      <c r="AD11" s="166"/>
      <c r="AE11" s="166"/>
      <c r="AF11" s="123"/>
    </row>
    <row r="12" spans="2:44" ht="21" customHeight="1" x14ac:dyDescent="0.2">
      <c r="B12" s="121" t="s">
        <v>127</v>
      </c>
      <c r="C12" s="10">
        <f t="shared" si="0"/>
        <v>77444</v>
      </c>
      <c r="D12" s="14">
        <f t="shared" si="1"/>
        <v>10567</v>
      </c>
      <c r="E12" s="13">
        <f t="shared" si="2"/>
        <v>0.15800648952554691</v>
      </c>
      <c r="F12" s="9">
        <f t="shared" si="3"/>
        <v>68448</v>
      </c>
      <c r="G12" s="14">
        <f t="shared" si="4"/>
        <v>8332</v>
      </c>
      <c r="H12" s="13">
        <f t="shared" si="5"/>
        <v>0.13859870916228625</v>
      </c>
      <c r="I12" s="9">
        <f t="shared" si="6"/>
        <v>8996</v>
      </c>
      <c r="J12" s="14">
        <f t="shared" si="7"/>
        <v>2235</v>
      </c>
      <c r="K12" s="50"/>
      <c r="L12" s="50"/>
      <c r="M12" s="50"/>
      <c r="N12" s="50"/>
      <c r="O12" s="14"/>
      <c r="P12" s="15"/>
      <c r="Q12" s="16"/>
      <c r="V12" s="91"/>
      <c r="W12" s="168" t="s">
        <v>256</v>
      </c>
      <c r="X12" s="170">
        <f>X10-X11</f>
        <v>12212</v>
      </c>
      <c r="Y12" s="170">
        <f>Y10-Y11</f>
        <v>10993</v>
      </c>
      <c r="Z12" s="170">
        <f>Z10-Z11</f>
        <v>11133</v>
      </c>
      <c r="AA12" s="170">
        <f t="shared" ref="AA12:AB12" si="10">AA10-AA11</f>
        <v>6761</v>
      </c>
      <c r="AB12" s="170">
        <f t="shared" si="10"/>
        <v>8996</v>
      </c>
      <c r="AC12" s="166"/>
      <c r="AD12" s="166"/>
      <c r="AE12" s="166"/>
      <c r="AF12" s="123"/>
    </row>
    <row r="13" spans="2:44" ht="24.95" customHeight="1" x14ac:dyDescent="0.2">
      <c r="B13" s="54" t="s">
        <v>253</v>
      </c>
      <c r="C13" s="44"/>
      <c r="D13" s="44"/>
      <c r="E13" s="44"/>
      <c r="F13" s="44"/>
      <c r="G13" s="44"/>
      <c r="H13" s="44"/>
      <c r="I13" s="44"/>
      <c r="J13" s="44"/>
      <c r="K13" s="50"/>
      <c r="L13" s="50"/>
      <c r="M13" s="50"/>
      <c r="N13" s="50"/>
      <c r="O13" s="34"/>
      <c r="P13" s="34"/>
      <c r="Q13" s="34"/>
      <c r="V13" s="91"/>
      <c r="W13" s="91"/>
      <c r="X13" s="91"/>
      <c r="Y13" s="91"/>
      <c r="Z13" s="91"/>
      <c r="AA13" s="91"/>
      <c r="AB13" s="91"/>
      <c r="AC13" s="166"/>
      <c r="AD13" s="169"/>
      <c r="AE13" s="168"/>
      <c r="AF13" s="133"/>
    </row>
    <row r="14" spans="2:44" ht="24.95" customHeight="1" x14ac:dyDescent="0.2">
      <c r="B14" s="47"/>
      <c r="C14" s="34"/>
      <c r="D14" s="34"/>
      <c r="E14" s="34"/>
      <c r="F14" s="34"/>
      <c r="G14" s="34"/>
      <c r="H14" s="34"/>
      <c r="I14" s="34"/>
      <c r="J14" s="34"/>
      <c r="K14" s="50"/>
      <c r="L14" s="50"/>
      <c r="M14" s="50"/>
      <c r="N14" s="50"/>
      <c r="O14" s="34"/>
      <c r="P14" s="34"/>
      <c r="Q14" s="34"/>
      <c r="V14" s="91"/>
      <c r="W14" s="91"/>
      <c r="X14" s="91"/>
      <c r="Y14" s="91"/>
      <c r="Z14" s="91"/>
      <c r="AA14" s="91"/>
      <c r="AB14" s="91"/>
      <c r="AC14" s="166"/>
      <c r="AD14" s="169"/>
      <c r="AE14" s="168"/>
      <c r="AF14" s="133"/>
    </row>
    <row r="15" spans="2:44" ht="24.95" customHeight="1" x14ac:dyDescent="0.2">
      <c r="B15" s="47"/>
      <c r="C15" s="34"/>
      <c r="D15" s="34"/>
      <c r="E15" s="34"/>
      <c r="F15" s="34"/>
      <c r="G15" s="34"/>
      <c r="H15" s="34"/>
      <c r="I15" s="34"/>
      <c r="J15" s="34"/>
      <c r="K15" s="50"/>
      <c r="L15" s="50"/>
      <c r="M15" s="50"/>
      <c r="N15" s="50"/>
      <c r="O15" s="34"/>
      <c r="P15" s="34"/>
      <c r="Q15" s="34"/>
      <c r="W15" s="93"/>
      <c r="X15" s="93"/>
      <c r="Y15" s="93"/>
      <c r="Z15" s="93"/>
      <c r="AA15" s="93"/>
      <c r="AB15" s="93"/>
      <c r="AC15" s="213"/>
      <c r="AD15" s="214"/>
      <c r="AE15" s="122"/>
      <c r="AF15" s="133"/>
    </row>
    <row r="16" spans="2:44" ht="24.95" customHeight="1" x14ac:dyDescent="0.2">
      <c r="B16" s="47"/>
      <c r="C16" s="34"/>
      <c r="D16" s="34"/>
      <c r="E16" s="34"/>
      <c r="F16" s="34"/>
      <c r="G16" s="34"/>
      <c r="H16" s="34"/>
      <c r="I16" s="34"/>
      <c r="J16" s="34"/>
      <c r="K16" s="50"/>
      <c r="L16" s="50"/>
      <c r="M16" s="50"/>
      <c r="N16" s="50"/>
      <c r="O16" s="34"/>
      <c r="P16" s="34"/>
      <c r="Q16" s="34"/>
      <c r="AC16" s="131"/>
      <c r="AD16" s="133"/>
      <c r="AE16" s="122"/>
      <c r="AF16" s="133"/>
    </row>
    <row r="17" spans="2:32" ht="24.95" customHeight="1" x14ac:dyDescent="0.2">
      <c r="B17" s="47"/>
      <c r="C17" s="34"/>
      <c r="D17" s="34"/>
      <c r="E17" s="34"/>
      <c r="F17" s="34"/>
      <c r="G17" s="34"/>
      <c r="H17" s="34"/>
      <c r="I17" s="34"/>
      <c r="J17" s="34"/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24.95" customHeight="1" x14ac:dyDescent="0.2">
      <c r="B18" s="47"/>
      <c r="C18" s="34"/>
      <c r="D18" s="34"/>
      <c r="E18" s="34"/>
      <c r="F18" s="34"/>
      <c r="G18" s="34"/>
      <c r="H18" s="34"/>
      <c r="I18" s="34"/>
      <c r="J18" s="34"/>
      <c r="K18" s="50"/>
      <c r="L18" s="50"/>
      <c r="M18" s="50"/>
      <c r="N18" s="50"/>
      <c r="O18" s="34"/>
      <c r="P18" s="34"/>
      <c r="Q18" s="34"/>
      <c r="AC18" s="131"/>
      <c r="AD18" s="133"/>
      <c r="AE18" s="122"/>
      <c r="AF18" s="133"/>
    </row>
    <row r="19" spans="2:32" ht="24.95" customHeight="1" x14ac:dyDescent="0.2">
      <c r="B19" s="47"/>
      <c r="C19" s="34"/>
      <c r="D19" s="34"/>
      <c r="E19" s="34"/>
      <c r="F19" s="34"/>
      <c r="G19" s="34"/>
      <c r="H19" s="34"/>
      <c r="I19" s="34"/>
      <c r="J19" s="34"/>
      <c r="K19" s="50"/>
      <c r="L19" s="50"/>
      <c r="M19" s="50"/>
      <c r="N19" s="50"/>
      <c r="O19" s="34"/>
      <c r="P19" s="34"/>
      <c r="Q19" s="34"/>
      <c r="AC19" s="131"/>
      <c r="AD19" s="133"/>
      <c r="AE19" s="122"/>
      <c r="AF19" s="133"/>
    </row>
    <row r="20" spans="2:32" ht="24.95" customHeight="1" x14ac:dyDescent="0.2">
      <c r="B20" s="47"/>
      <c r="C20" s="34"/>
      <c r="D20" s="34"/>
      <c r="E20" s="34"/>
      <c r="F20" s="34"/>
      <c r="G20" s="34"/>
      <c r="H20" s="34"/>
      <c r="I20" s="34"/>
      <c r="J20" s="34"/>
      <c r="K20" s="50"/>
      <c r="L20" s="50"/>
      <c r="M20" s="50"/>
      <c r="N20" s="50"/>
      <c r="O20" s="34"/>
      <c r="P20" s="34"/>
      <c r="Q20" s="34"/>
      <c r="AC20" s="131"/>
      <c r="AD20" s="133"/>
      <c r="AE20" s="122"/>
      <c r="AF20" s="133"/>
    </row>
    <row r="21" spans="2:32" ht="24.95" customHeight="1" x14ac:dyDescent="0.2">
      <c r="B21" s="47"/>
      <c r="C21" s="34"/>
      <c r="D21" s="34"/>
      <c r="E21" s="34"/>
      <c r="F21" s="34"/>
      <c r="G21" s="34"/>
      <c r="H21" s="34"/>
      <c r="I21" s="34"/>
      <c r="J21" s="34"/>
      <c r="K21" s="50"/>
      <c r="L21" s="50"/>
      <c r="M21" s="50"/>
      <c r="N21" s="50"/>
      <c r="O21" s="34"/>
      <c r="P21" s="34"/>
      <c r="Q21" s="34"/>
      <c r="AC21" s="131"/>
      <c r="AD21" s="133"/>
      <c r="AE21" s="122"/>
      <c r="AF21" s="13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33"/>
      <c r="AE22" s="133"/>
      <c r="AF22" s="133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14.25" x14ac:dyDescent="0.2">
      <c r="B24" s="175" t="s">
        <v>137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26"/>
    </row>
    <row r="25" spans="2:32" ht="14.25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ht="14.25" x14ac:dyDescent="0.2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V26" s="1"/>
      <c r="W26" s="1"/>
      <c r="X26" s="1"/>
      <c r="Y26" s="1"/>
      <c r="Z26" s="1"/>
      <c r="AA26" s="1"/>
      <c r="AB26" s="1"/>
      <c r="AC26" s="1"/>
      <c r="AD26" s="133"/>
      <c r="AE26" s="133"/>
      <c r="AF26" s="133"/>
    </row>
    <row r="27" spans="2:32" ht="14.25" x14ac:dyDescent="0.2">
      <c r="V27" s="1"/>
      <c r="W27" s="1"/>
      <c r="X27" s="1"/>
      <c r="Y27" s="1"/>
      <c r="Z27" s="1"/>
      <c r="AA27" s="1"/>
      <c r="AB27" s="1"/>
      <c r="AC27" s="1"/>
      <c r="AD27" s="133"/>
      <c r="AE27" s="133"/>
      <c r="AF27" s="133"/>
    </row>
    <row r="28" spans="2:32" ht="24.95" customHeight="1" x14ac:dyDescent="0.2">
      <c r="B28" s="37" t="s">
        <v>141</v>
      </c>
      <c r="K28" s="34"/>
      <c r="L28" s="34"/>
      <c r="V28" s="1"/>
      <c r="W28" s="1"/>
      <c r="X28" s="1"/>
      <c r="Y28" s="1"/>
      <c r="Z28" s="1"/>
      <c r="AA28" s="1"/>
      <c r="AB28" s="1"/>
      <c r="AC28" s="1"/>
      <c r="AD28" s="133"/>
      <c r="AE28" s="133"/>
      <c r="AF28" s="133"/>
    </row>
    <row r="29" spans="2:32" ht="25.5" x14ac:dyDescent="0.2">
      <c r="B29" s="40" t="s">
        <v>135</v>
      </c>
      <c r="C29" s="48">
        <v>2017</v>
      </c>
      <c r="D29" s="48">
        <v>2018</v>
      </c>
      <c r="E29" s="48">
        <v>2019</v>
      </c>
      <c r="F29" s="49">
        <v>2020</v>
      </c>
      <c r="G29" s="49">
        <v>2021</v>
      </c>
      <c r="H29" s="42" t="s">
        <v>124</v>
      </c>
      <c r="I29" s="42" t="s">
        <v>125</v>
      </c>
      <c r="K29" s="50"/>
      <c r="L29" s="51"/>
      <c r="V29" s="1"/>
      <c r="W29" s="1"/>
      <c r="X29" s="1"/>
      <c r="Y29" s="1"/>
      <c r="Z29" s="1"/>
      <c r="AA29" s="1"/>
      <c r="AB29" s="1"/>
      <c r="AC29" s="1"/>
      <c r="AD29" s="133"/>
      <c r="AE29" s="133"/>
      <c r="AF29" s="133"/>
    </row>
    <row r="30" spans="2:32" ht="14.25" x14ac:dyDescent="0.2">
      <c r="B30" s="34" t="s">
        <v>0</v>
      </c>
      <c r="C30" s="14">
        <f>'[1]3. Settori'!C9</f>
        <v>15085</v>
      </c>
      <c r="D30" s="14">
        <f>'[1]3. Settori'!D9</f>
        <v>12172</v>
      </c>
      <c r="E30" s="14">
        <f>'[1]3. Settori'!E9</f>
        <v>11942</v>
      </c>
      <c r="F30" s="14">
        <f>'[1]3. Settori'!F9</f>
        <v>7730</v>
      </c>
      <c r="G30" s="14">
        <f>'[1]3. Settori'!G9</f>
        <v>9811</v>
      </c>
      <c r="H30" s="14">
        <f>G30-C30</f>
        <v>-5274</v>
      </c>
      <c r="I30" s="13">
        <f>(G30-C30)/C30</f>
        <v>-0.34961882664898908</v>
      </c>
      <c r="V30" s="1"/>
      <c r="W30" s="1"/>
      <c r="X30" s="1"/>
      <c r="Y30" s="1"/>
      <c r="Z30" s="1"/>
      <c r="AA30" s="1"/>
      <c r="AB30" s="1"/>
      <c r="AC30" s="1"/>
      <c r="AD30" s="133"/>
      <c r="AE30" s="133"/>
      <c r="AF30" s="133"/>
    </row>
    <row r="31" spans="2:32" x14ac:dyDescent="0.2">
      <c r="B31" s="34" t="s">
        <v>1</v>
      </c>
      <c r="C31" s="14">
        <f>'[1]3. Settori'!C10</f>
        <v>23475</v>
      </c>
      <c r="D31" s="14">
        <f>'[1]3. Settori'!D10</f>
        <v>24347</v>
      </c>
      <c r="E31" s="14">
        <f>'[1]3. Settori'!E10</f>
        <v>25022</v>
      </c>
      <c r="F31" s="14">
        <f>'[1]3. Settori'!F10</f>
        <v>11181</v>
      </c>
      <c r="G31" s="14">
        <f>'[1]3. Settori'!G10</f>
        <v>13742</v>
      </c>
      <c r="H31" s="14">
        <f>G31-C31</f>
        <v>-9733</v>
      </c>
      <c r="I31" s="13">
        <f>(G31-C31)/C31</f>
        <v>-0.41461128860489882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34" t="s">
        <v>2</v>
      </c>
      <c r="C32" s="14">
        <f>'[1]3. Settori'!C11</f>
        <v>49927</v>
      </c>
      <c r="D32" s="14">
        <f>'[1]3. Settori'!D11</f>
        <v>51852</v>
      </c>
      <c r="E32" s="14">
        <f>'[1]3. Settori'!E11</f>
        <v>50985</v>
      </c>
      <c r="F32" s="14">
        <f>'[1]3. Settori'!F11</f>
        <v>47966</v>
      </c>
      <c r="G32" s="14">
        <f>'[1]3. Settori'!G11</f>
        <v>53891</v>
      </c>
      <c r="H32" s="14">
        <f>G32-C32</f>
        <v>3964</v>
      </c>
      <c r="I32" s="13">
        <f>(G32-C32)/C32</f>
        <v>7.9395918040338895E-2</v>
      </c>
      <c r="V32" s="1"/>
      <c r="W32" s="1"/>
      <c r="X32" s="1"/>
      <c r="Y32" s="1"/>
      <c r="Z32" s="1"/>
      <c r="AA32" s="1"/>
      <c r="AB32" s="1"/>
      <c r="AC32" s="1"/>
    </row>
    <row r="33" spans="2:45" x14ac:dyDescent="0.2">
      <c r="B33" s="52" t="s">
        <v>20</v>
      </c>
      <c r="C33" s="10">
        <f t="shared" ref="C33" si="11">SUM(C30:C32)</f>
        <v>88487</v>
      </c>
      <c r="D33" s="10">
        <f>SUM(D30:D32)</f>
        <v>88371</v>
      </c>
      <c r="E33" s="10">
        <f>SUM(E30:E32)</f>
        <v>87949</v>
      </c>
      <c r="F33" s="10">
        <f>SUM(F30:F32)</f>
        <v>66877</v>
      </c>
      <c r="G33" s="10">
        <f>SUM(G30:G32)</f>
        <v>77444</v>
      </c>
      <c r="H33" s="10">
        <f>G33-C33</f>
        <v>-11043</v>
      </c>
      <c r="I33" s="53">
        <f>(G33-C33)/C33</f>
        <v>-0.12479799292551448</v>
      </c>
      <c r="V33" s="1"/>
      <c r="W33" s="1"/>
      <c r="X33" s="1"/>
      <c r="Y33" s="1"/>
      <c r="Z33" s="1"/>
      <c r="AA33" s="1"/>
      <c r="AB33" s="1"/>
      <c r="AC33" s="1"/>
    </row>
    <row r="34" spans="2:45" s="1" customFormat="1" ht="24.95" customHeight="1" x14ac:dyDescent="0.2">
      <c r="B34" s="54" t="s">
        <v>254</v>
      </c>
      <c r="C34" s="117"/>
      <c r="D34" s="117"/>
      <c r="E34" s="117"/>
      <c r="F34" s="117"/>
      <c r="G34" s="117"/>
      <c r="H34" s="117"/>
      <c r="I34" s="117"/>
      <c r="J34" s="118"/>
      <c r="K34" s="110"/>
      <c r="L34" s="111"/>
    </row>
    <row r="35" spans="2:45" s="1" customFormat="1" x14ac:dyDescent="0.2">
      <c r="B35" s="91"/>
      <c r="C35" s="98"/>
      <c r="D35" s="98"/>
      <c r="E35" s="98"/>
      <c r="F35" s="98"/>
      <c r="G35" s="98"/>
      <c r="H35" s="98"/>
      <c r="I35" s="110"/>
      <c r="J35" s="111"/>
      <c r="K35" s="110"/>
      <c r="L35" s="111"/>
    </row>
    <row r="36" spans="2:45" s="1" customFormat="1" x14ac:dyDescent="0.2">
      <c r="B36" s="91"/>
      <c r="C36" s="91">
        <v>2017</v>
      </c>
      <c r="D36" s="91">
        <v>2018</v>
      </c>
      <c r="E36" s="91">
        <v>2019</v>
      </c>
      <c r="F36" s="91">
        <v>2020</v>
      </c>
      <c r="G36" s="97">
        <v>2021</v>
      </c>
      <c r="H36" s="97"/>
      <c r="I36" s="110"/>
      <c r="J36" s="111"/>
      <c r="K36" s="110"/>
      <c r="L36" s="111"/>
    </row>
    <row r="37" spans="2:45" s="1" customFormat="1" x14ac:dyDescent="0.2">
      <c r="B37" s="91" t="s">
        <v>0</v>
      </c>
      <c r="C37" s="95">
        <f t="shared" ref="C37:G37" si="12">C30/$C$30*100</f>
        <v>100</v>
      </c>
      <c r="D37" s="95">
        <f t="shared" si="12"/>
        <v>80.689426582698047</v>
      </c>
      <c r="E37" s="95">
        <f t="shared" si="12"/>
        <v>79.164733178654288</v>
      </c>
      <c r="F37" s="95">
        <f t="shared" si="12"/>
        <v>51.242956579383488</v>
      </c>
      <c r="G37" s="95">
        <f t="shared" si="12"/>
        <v>65.038117335101091</v>
      </c>
      <c r="H37" s="95"/>
      <c r="I37" s="110"/>
      <c r="J37" s="111"/>
      <c r="K37" s="110"/>
      <c r="L37" s="111"/>
    </row>
    <row r="38" spans="2:45" s="1" customFormat="1" x14ac:dyDescent="0.2">
      <c r="B38" s="91" t="s">
        <v>1</v>
      </c>
      <c r="C38" s="95">
        <f t="shared" ref="C38:G38" si="13">C31/$C$31*100</f>
        <v>100</v>
      </c>
      <c r="D38" s="95">
        <f t="shared" si="13"/>
        <v>103.71458998935037</v>
      </c>
      <c r="E38" s="95">
        <f t="shared" si="13"/>
        <v>106.58998935037273</v>
      </c>
      <c r="F38" s="95">
        <f t="shared" si="13"/>
        <v>47.629392971246006</v>
      </c>
      <c r="G38" s="95">
        <f t="shared" si="13"/>
        <v>58.538871139510121</v>
      </c>
      <c r="H38" s="95"/>
      <c r="I38" s="110"/>
      <c r="J38" s="111"/>
      <c r="K38" s="110"/>
      <c r="L38" s="111"/>
    </row>
    <row r="39" spans="2:45" s="1" customFormat="1" x14ac:dyDescent="0.2">
      <c r="B39" s="91" t="s">
        <v>2</v>
      </c>
      <c r="C39" s="95">
        <f t="shared" ref="C39:G39" si="14">C32/$C$32*100</f>
        <v>100</v>
      </c>
      <c r="D39" s="95">
        <f t="shared" si="14"/>
        <v>103.85562921865925</v>
      </c>
      <c r="E39" s="95">
        <f t="shared" si="14"/>
        <v>102.11909387706051</v>
      </c>
      <c r="F39" s="95">
        <f t="shared" si="14"/>
        <v>96.072265507641148</v>
      </c>
      <c r="G39" s="95">
        <f t="shared" si="14"/>
        <v>107.9395918040339</v>
      </c>
      <c r="H39" s="95"/>
      <c r="I39" s="110"/>
      <c r="J39" s="111"/>
      <c r="K39" s="110"/>
      <c r="L39" s="111"/>
    </row>
    <row r="40" spans="2:45" s="1" customFormat="1" x14ac:dyDescent="0.2">
      <c r="B40" s="164"/>
      <c r="C40" s="98"/>
      <c r="D40" s="98"/>
      <c r="E40" s="98"/>
      <c r="F40" s="98"/>
      <c r="G40" s="98"/>
      <c r="H40" s="98"/>
      <c r="I40" s="110"/>
      <c r="J40" s="111"/>
      <c r="K40" s="110"/>
      <c r="L40" s="111"/>
    </row>
    <row r="41" spans="2:45" s="1" customFormat="1" x14ac:dyDescent="0.2">
      <c r="K41" s="106"/>
      <c r="L41" s="106"/>
    </row>
    <row r="42" spans="2:45" s="1" customFormat="1" ht="24.95" customHeight="1" x14ac:dyDescent="0.2">
      <c r="B42" s="107" t="s">
        <v>142</v>
      </c>
      <c r="K42" s="106"/>
      <c r="L42" s="106"/>
      <c r="V42" s="135"/>
      <c r="W42" s="135"/>
      <c r="X42" s="136"/>
      <c r="Y42" s="136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s="1" customFormat="1" ht="25.5" x14ac:dyDescent="0.2">
      <c r="B43" s="2" t="s">
        <v>129</v>
      </c>
      <c r="C43" s="137">
        <v>2017</v>
      </c>
      <c r="D43" s="137">
        <v>2018</v>
      </c>
      <c r="E43" s="137">
        <v>2019</v>
      </c>
      <c r="F43" s="138">
        <v>2020</v>
      </c>
      <c r="G43" s="49">
        <v>2021</v>
      </c>
      <c r="H43" s="3" t="s">
        <v>124</v>
      </c>
      <c r="I43" s="3" t="s">
        <v>125</v>
      </c>
      <c r="K43" s="139"/>
      <c r="L43" s="140"/>
      <c r="V43" s="135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s="1" customFormat="1" x14ac:dyDescent="0.2">
      <c r="B44" s="106" t="s">
        <v>0</v>
      </c>
      <c r="C44" s="110">
        <f>'[1]3. Settori'!C15</f>
        <v>14362</v>
      </c>
      <c r="D44" s="110">
        <f>'[1]3. Settori'!D15</f>
        <v>12040</v>
      </c>
      <c r="E44" s="110">
        <f>'[1]3. Settori'!E15</f>
        <v>12015</v>
      </c>
      <c r="F44" s="110">
        <f>'[1]3. Settori'!F15</f>
        <v>8473</v>
      </c>
      <c r="G44" s="110">
        <f>'[1]3. Settori'!G15</f>
        <v>10069</v>
      </c>
      <c r="H44" s="110">
        <f>G44-C44</f>
        <v>-4293</v>
      </c>
      <c r="I44" s="111">
        <f>(G44-C44)/C44</f>
        <v>-0.298913800306364</v>
      </c>
      <c r="J44" s="120"/>
      <c r="K44" s="109"/>
    </row>
    <row r="45" spans="2:45" s="1" customFormat="1" x14ac:dyDescent="0.2">
      <c r="B45" s="106" t="s">
        <v>1</v>
      </c>
      <c r="C45" s="110">
        <f>'[1]3. Settori'!C16</f>
        <v>18489</v>
      </c>
      <c r="D45" s="110">
        <f>'[1]3. Settori'!D16</f>
        <v>20057</v>
      </c>
      <c r="E45" s="110">
        <f>'[1]3. Settori'!E16</f>
        <v>20379</v>
      </c>
      <c r="F45" s="110">
        <f>'[1]3. Settori'!F16</f>
        <v>9562</v>
      </c>
      <c r="G45" s="110">
        <f>'[1]3. Settori'!G16</f>
        <v>9606</v>
      </c>
      <c r="H45" s="110">
        <f>G45-C45</f>
        <v>-8883</v>
      </c>
      <c r="I45" s="111">
        <f>(G45-C45)/C45</f>
        <v>-0.48044783384715234</v>
      </c>
      <c r="J45" s="120"/>
      <c r="K45" s="109"/>
    </row>
    <row r="46" spans="2:45" s="1" customFormat="1" x14ac:dyDescent="0.2">
      <c r="B46" s="106" t="s">
        <v>2</v>
      </c>
      <c r="C46" s="110">
        <f>'[1]3. Settori'!C17</f>
        <v>43424</v>
      </c>
      <c r="D46" s="110">
        <f>'[1]3. Settori'!D17</f>
        <v>45281</v>
      </c>
      <c r="E46" s="110">
        <f>'[1]3. Settori'!E17</f>
        <v>44422</v>
      </c>
      <c r="F46" s="110">
        <f>'[1]3. Settori'!F17</f>
        <v>42081</v>
      </c>
      <c r="G46" s="110">
        <f>'[1]3. Settori'!G17</f>
        <v>48773</v>
      </c>
      <c r="H46" s="110">
        <f>G46-C46</f>
        <v>5349</v>
      </c>
      <c r="I46" s="111">
        <f>(G46-C46)/C46</f>
        <v>0.123180729550479</v>
      </c>
      <c r="J46" s="120"/>
      <c r="K46" s="109"/>
    </row>
    <row r="47" spans="2:45" s="1" customFormat="1" ht="14.25" x14ac:dyDescent="0.2">
      <c r="B47" s="114" t="s">
        <v>20</v>
      </c>
      <c r="C47" s="112">
        <f t="shared" ref="C47" si="15">SUM(C44:C46)</f>
        <v>76275</v>
      </c>
      <c r="D47" s="112">
        <f>SUM(D44:D46)</f>
        <v>77378</v>
      </c>
      <c r="E47" s="112">
        <f>SUM(E44:E46)</f>
        <v>76816</v>
      </c>
      <c r="F47" s="112">
        <f>SUM(F44:F46)</f>
        <v>60116</v>
      </c>
      <c r="G47" s="112">
        <f>SUM(G44:G46)</f>
        <v>68448</v>
      </c>
      <c r="H47" s="112">
        <f>G47-C47</f>
        <v>-7827</v>
      </c>
      <c r="I47" s="115">
        <f>(G47-C47)/C47</f>
        <v>-0.10261553588987217</v>
      </c>
      <c r="J47" s="120"/>
      <c r="K47" s="109"/>
      <c r="V47" s="136"/>
      <c r="W47" s="136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s="1" customFormat="1" ht="24.95" customHeight="1" x14ac:dyDescent="0.2">
      <c r="B48" s="54" t="s">
        <v>254</v>
      </c>
      <c r="C48" s="117"/>
      <c r="D48" s="117"/>
      <c r="E48" s="117"/>
      <c r="F48" s="117"/>
      <c r="G48" s="117"/>
      <c r="H48" s="117"/>
      <c r="I48" s="117"/>
      <c r="J48" s="118"/>
      <c r="K48" s="110"/>
      <c r="L48" s="111"/>
      <c r="V48" s="136"/>
      <c r="W48" s="136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:45" s="1" customFormat="1" ht="14.25" x14ac:dyDescent="0.2">
      <c r="B49" s="106"/>
      <c r="C49" s="110"/>
      <c r="D49" s="110"/>
      <c r="E49" s="110"/>
      <c r="F49" s="110"/>
      <c r="G49" s="110"/>
      <c r="H49" s="110"/>
      <c r="I49" s="110"/>
      <c r="J49" s="111"/>
      <c r="K49" s="110"/>
      <c r="L49" s="111"/>
      <c r="V49" s="136"/>
      <c r="W49" s="136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:45" s="1" customFormat="1" ht="14.25" x14ac:dyDescent="0.2">
      <c r="B50" s="91"/>
      <c r="C50" s="91">
        <v>2017</v>
      </c>
      <c r="D50" s="91">
        <v>2018</v>
      </c>
      <c r="E50" s="91">
        <v>2019</v>
      </c>
      <c r="F50" s="91">
        <v>2020</v>
      </c>
      <c r="G50" s="97">
        <v>2021</v>
      </c>
      <c r="H50" s="108"/>
      <c r="I50" s="110"/>
      <c r="J50" s="111"/>
      <c r="K50" s="110"/>
      <c r="L50" s="111"/>
      <c r="V50" s="136"/>
      <c r="W50" s="136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</row>
    <row r="51" spans="2:45" s="1" customFormat="1" ht="14.25" x14ac:dyDescent="0.2">
      <c r="B51" s="91" t="s">
        <v>0</v>
      </c>
      <c r="C51" s="95">
        <f t="shared" ref="C51:G51" si="16">C44/$C$44*100</f>
        <v>100</v>
      </c>
      <c r="D51" s="95">
        <f t="shared" si="16"/>
        <v>83.832335329341305</v>
      </c>
      <c r="E51" s="95">
        <f t="shared" si="16"/>
        <v>83.65826486561761</v>
      </c>
      <c r="F51" s="95">
        <f t="shared" si="16"/>
        <v>58.995961565241608</v>
      </c>
      <c r="G51" s="95">
        <f t="shared" si="16"/>
        <v>70.108619969363588</v>
      </c>
      <c r="H51" s="110"/>
      <c r="I51" s="110"/>
      <c r="J51" s="111"/>
      <c r="K51" s="110"/>
      <c r="L51" s="111"/>
      <c r="V51" s="136"/>
      <c r="W51" s="136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</row>
    <row r="52" spans="2:45" s="1" customFormat="1" ht="14.25" x14ac:dyDescent="0.2">
      <c r="B52" s="91" t="s">
        <v>1</v>
      </c>
      <c r="C52" s="95">
        <f t="shared" ref="C52:G52" si="17">C45/$C$45*100</f>
        <v>100</v>
      </c>
      <c r="D52" s="95">
        <f t="shared" si="17"/>
        <v>108.48071826491427</v>
      </c>
      <c r="E52" s="95">
        <f t="shared" si="17"/>
        <v>110.22229433717345</v>
      </c>
      <c r="F52" s="95">
        <f t="shared" si="17"/>
        <v>51.717237276218299</v>
      </c>
      <c r="G52" s="95">
        <f t="shared" si="17"/>
        <v>51.955216615284762</v>
      </c>
      <c r="H52" s="110"/>
      <c r="I52" s="110"/>
      <c r="J52" s="111"/>
      <c r="K52" s="110"/>
      <c r="L52" s="111"/>
      <c r="V52" s="136"/>
      <c r="W52" s="136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</row>
    <row r="53" spans="2:45" s="1" customFormat="1" ht="14.25" x14ac:dyDescent="0.2">
      <c r="B53" s="91" t="s">
        <v>2</v>
      </c>
      <c r="C53" s="95">
        <f t="shared" ref="C53:G53" si="18">C46/$C$46*100</f>
        <v>100</v>
      </c>
      <c r="D53" s="95">
        <f t="shared" si="18"/>
        <v>104.27643699336772</v>
      </c>
      <c r="E53" s="95">
        <f t="shared" si="18"/>
        <v>102.29826823876198</v>
      </c>
      <c r="F53" s="95">
        <f t="shared" si="18"/>
        <v>96.907240235814299</v>
      </c>
      <c r="G53" s="95">
        <f t="shared" si="18"/>
        <v>112.3180729550479</v>
      </c>
      <c r="H53" s="110"/>
      <c r="I53" s="110"/>
      <c r="J53" s="111"/>
      <c r="K53" s="110"/>
      <c r="L53" s="111"/>
      <c r="V53" s="136"/>
      <c r="W53" s="136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</row>
    <row r="54" spans="2:45" s="1" customFormat="1" ht="14.25" x14ac:dyDescent="0.2">
      <c r="B54" s="91"/>
      <c r="C54" s="95"/>
      <c r="D54" s="95"/>
      <c r="E54" s="95"/>
      <c r="F54" s="95"/>
      <c r="G54" s="95"/>
      <c r="H54" s="110"/>
      <c r="I54" s="110"/>
      <c r="J54" s="111"/>
      <c r="K54" s="110"/>
      <c r="L54" s="111"/>
      <c r="V54" s="136"/>
      <c r="W54" s="136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2:45" s="1" customFormat="1" x14ac:dyDescent="0.2"/>
    <row r="56" spans="2:45" s="1" customFormat="1" x14ac:dyDescent="0.2"/>
    <row r="57" spans="2:45" s="1" customFormat="1" x14ac:dyDescent="0.2"/>
    <row r="58" spans="2:45" s="1" customFormat="1" ht="24.95" customHeight="1" x14ac:dyDescent="0.2">
      <c r="B58" s="107" t="s">
        <v>143</v>
      </c>
      <c r="K58" s="106"/>
      <c r="L58" s="106"/>
      <c r="V58" s="135"/>
      <c r="W58" s="135"/>
      <c r="X58" s="136"/>
      <c r="Y58" s="136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</row>
    <row r="59" spans="2:45" s="1" customFormat="1" ht="25.5" x14ac:dyDescent="0.2">
      <c r="B59" s="2" t="s">
        <v>136</v>
      </c>
      <c r="C59" s="137">
        <v>2017</v>
      </c>
      <c r="D59" s="137">
        <v>2018</v>
      </c>
      <c r="E59" s="137">
        <v>2019</v>
      </c>
      <c r="F59" s="138">
        <v>2020</v>
      </c>
      <c r="G59" s="49">
        <v>2021</v>
      </c>
      <c r="H59" s="3" t="s">
        <v>255</v>
      </c>
      <c r="K59" s="139"/>
      <c r="L59" s="140"/>
      <c r="V59" s="135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2:45" s="1" customFormat="1" x14ac:dyDescent="0.2">
      <c r="B60" s="106" t="s">
        <v>0</v>
      </c>
      <c r="C60" s="110">
        <f>C30-C44</f>
        <v>723</v>
      </c>
      <c r="D60" s="110">
        <f t="shared" ref="D60:G60" si="19">D30-D44</f>
        <v>132</v>
      </c>
      <c r="E60" s="110">
        <f t="shared" si="19"/>
        <v>-73</v>
      </c>
      <c r="F60" s="110">
        <f t="shared" si="19"/>
        <v>-743</v>
      </c>
      <c r="G60" s="110">
        <f t="shared" si="19"/>
        <v>-258</v>
      </c>
      <c r="H60" s="110">
        <f t="shared" ref="H60:H63" si="20">G60-C60</f>
        <v>-981</v>
      </c>
      <c r="J60" s="120"/>
      <c r="K60" s="109"/>
    </row>
    <row r="61" spans="2:45" s="1" customFormat="1" x14ac:dyDescent="0.2">
      <c r="B61" s="106" t="s">
        <v>1</v>
      </c>
      <c r="C61" s="110">
        <f t="shared" ref="C61:G61" si="21">C31-C45</f>
        <v>4986</v>
      </c>
      <c r="D61" s="110">
        <f t="shared" si="21"/>
        <v>4290</v>
      </c>
      <c r="E61" s="110">
        <f t="shared" si="21"/>
        <v>4643</v>
      </c>
      <c r="F61" s="110">
        <f t="shared" si="21"/>
        <v>1619</v>
      </c>
      <c r="G61" s="110">
        <f t="shared" si="21"/>
        <v>4136</v>
      </c>
      <c r="H61" s="110">
        <f t="shared" si="20"/>
        <v>-850</v>
      </c>
      <c r="J61" s="120"/>
      <c r="K61" s="109"/>
    </row>
    <row r="62" spans="2:45" s="1" customFormat="1" x14ac:dyDescent="0.2">
      <c r="B62" s="106" t="s">
        <v>2</v>
      </c>
      <c r="C62" s="110">
        <f t="shared" ref="C62:G62" si="22">C32-C46</f>
        <v>6503</v>
      </c>
      <c r="D62" s="110">
        <f t="shared" si="22"/>
        <v>6571</v>
      </c>
      <c r="E62" s="110">
        <f t="shared" si="22"/>
        <v>6563</v>
      </c>
      <c r="F62" s="110">
        <f t="shared" si="22"/>
        <v>5885</v>
      </c>
      <c r="G62" s="110">
        <f t="shared" si="22"/>
        <v>5118</v>
      </c>
      <c r="H62" s="110">
        <f t="shared" si="20"/>
        <v>-1385</v>
      </c>
      <c r="J62" s="120"/>
      <c r="K62" s="109"/>
    </row>
    <row r="63" spans="2:45" s="1" customFormat="1" ht="14.25" x14ac:dyDescent="0.2">
      <c r="B63" s="114" t="s">
        <v>20</v>
      </c>
      <c r="C63" s="141">
        <f t="shared" ref="C63:G63" si="23">C33-C47</f>
        <v>12212</v>
      </c>
      <c r="D63" s="141">
        <f t="shared" si="23"/>
        <v>10993</v>
      </c>
      <c r="E63" s="141">
        <f t="shared" si="23"/>
        <v>11133</v>
      </c>
      <c r="F63" s="141">
        <f t="shared" si="23"/>
        <v>6761</v>
      </c>
      <c r="G63" s="141">
        <f t="shared" si="23"/>
        <v>8996</v>
      </c>
      <c r="H63" s="141">
        <f t="shared" si="20"/>
        <v>-3216</v>
      </c>
      <c r="J63" s="120"/>
      <c r="K63" s="109"/>
      <c r="V63" s="136"/>
      <c r="W63" s="136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</row>
    <row r="64" spans="2:45" s="1" customFormat="1" ht="24.95" customHeight="1" x14ac:dyDescent="0.2">
      <c r="B64" s="54" t="s">
        <v>254</v>
      </c>
      <c r="C64" s="117"/>
      <c r="D64" s="117"/>
      <c r="E64" s="117"/>
      <c r="F64" s="117"/>
      <c r="G64" s="117"/>
      <c r="H64" s="117"/>
      <c r="I64" s="117"/>
      <c r="J64" s="118"/>
      <c r="K64" s="110"/>
      <c r="L64" s="111"/>
      <c r="V64" s="136"/>
      <c r="W64" s="136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</row>
    <row r="65" spans="2:45" s="1" customFormat="1" ht="14.25" x14ac:dyDescent="0.2">
      <c r="B65" s="106"/>
      <c r="C65" s="110"/>
      <c r="D65" s="110"/>
      <c r="E65" s="110"/>
      <c r="F65" s="110"/>
      <c r="G65" s="110"/>
      <c r="H65" s="110"/>
      <c r="I65" s="110"/>
      <c r="J65" s="111"/>
      <c r="K65" s="110"/>
      <c r="L65" s="111"/>
      <c r="V65" s="136"/>
      <c r="W65" s="136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</row>
    <row r="66" spans="2:45" s="1" customFormat="1" ht="14.25" x14ac:dyDescent="0.2">
      <c r="B66" s="91"/>
      <c r="C66" s="91"/>
      <c r="D66" s="91"/>
      <c r="E66" s="91"/>
      <c r="F66" s="91"/>
      <c r="G66" s="97"/>
      <c r="H66" s="97"/>
      <c r="I66" s="110"/>
      <c r="J66" s="111"/>
      <c r="K66" s="110"/>
      <c r="L66" s="111"/>
      <c r="V66" s="136"/>
      <c r="W66" s="136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</row>
    <row r="67" spans="2:45" s="1" customFormat="1" ht="14.25" x14ac:dyDescent="0.2">
      <c r="B67" s="91"/>
      <c r="C67" s="91">
        <v>2017</v>
      </c>
      <c r="D67" s="91">
        <v>2018</v>
      </c>
      <c r="E67" s="91">
        <v>2019</v>
      </c>
      <c r="F67" s="91">
        <v>2020</v>
      </c>
      <c r="G67" s="97">
        <v>2021</v>
      </c>
      <c r="H67" s="95"/>
      <c r="I67" s="110"/>
      <c r="J67" s="111"/>
      <c r="K67" s="110"/>
      <c r="L67" s="111"/>
      <c r="V67" s="136"/>
      <c r="W67" s="136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</row>
    <row r="68" spans="2:45" s="1" customFormat="1" ht="14.25" x14ac:dyDescent="0.2">
      <c r="B68" s="91" t="s">
        <v>0</v>
      </c>
      <c r="C68" s="95">
        <f>C60/$C$60*100</f>
        <v>100</v>
      </c>
      <c r="D68" s="95">
        <f>D60/$C$60*100</f>
        <v>18.257261410788381</v>
      </c>
      <c r="E68" s="95">
        <f>E60/$C$60*100</f>
        <v>-10.096818810511756</v>
      </c>
      <c r="F68" s="95">
        <f>F60/$C$60*100</f>
        <v>-102.76625172890732</v>
      </c>
      <c r="G68" s="95">
        <f>G60/$C$60*100</f>
        <v>-35.684647302904565</v>
      </c>
      <c r="H68" s="95"/>
      <c r="I68" s="110"/>
      <c r="J68" s="111"/>
      <c r="K68" s="110"/>
      <c r="L68" s="111"/>
      <c r="V68" s="136"/>
      <c r="W68" s="136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</row>
    <row r="69" spans="2:45" s="1" customFormat="1" ht="14.25" x14ac:dyDescent="0.2">
      <c r="B69" s="91" t="s">
        <v>1</v>
      </c>
      <c r="C69" s="95">
        <f>C61/$C$61*100</f>
        <v>100</v>
      </c>
      <c r="D69" s="95">
        <f>D61/$C$61*100</f>
        <v>86.040914560770148</v>
      </c>
      <c r="E69" s="95">
        <f>E61/$C$61*100</f>
        <v>93.120738066586441</v>
      </c>
      <c r="F69" s="95">
        <f>F61/$C$61*100</f>
        <v>32.470918572001608</v>
      </c>
      <c r="G69" s="95">
        <f>G61/$C$61*100</f>
        <v>82.952266345768152</v>
      </c>
      <c r="H69" s="95"/>
      <c r="I69" s="110"/>
      <c r="J69" s="111"/>
      <c r="K69" s="110"/>
      <c r="L69" s="111"/>
      <c r="V69" s="136"/>
      <c r="W69" s="136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</row>
    <row r="70" spans="2:45" s="1" customFormat="1" ht="14.25" x14ac:dyDescent="0.2">
      <c r="B70" s="91" t="s">
        <v>2</v>
      </c>
      <c r="C70" s="95">
        <f>C62/$C$62*100</f>
        <v>100</v>
      </c>
      <c r="D70" s="95">
        <f>D62/$C$62*100</f>
        <v>101.04567122866371</v>
      </c>
      <c r="E70" s="95">
        <f>E62/$C$62*100</f>
        <v>100.92265108411502</v>
      </c>
      <c r="F70" s="95">
        <f>F62/$C$62*100</f>
        <v>90.496693833615254</v>
      </c>
      <c r="G70" s="95">
        <f>G62/$C$62*100</f>
        <v>78.70213747501154</v>
      </c>
      <c r="H70" s="95"/>
      <c r="I70" s="110"/>
      <c r="J70" s="111"/>
      <c r="K70" s="110"/>
      <c r="L70" s="111"/>
      <c r="V70" s="136"/>
      <c r="W70" s="136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</row>
    <row r="71" spans="2:45" s="1" customFormat="1" x14ac:dyDescent="0.2"/>
    <row r="72" spans="2:45" s="1" customFormat="1" x14ac:dyDescent="0.2"/>
    <row r="73" spans="2:45" s="1" customFormat="1" x14ac:dyDescent="0.2"/>
    <row r="74" spans="2:45" s="1" customFormat="1" x14ac:dyDescent="0.2"/>
    <row r="75" spans="2:45" s="1" customFormat="1" x14ac:dyDescent="0.2"/>
    <row r="76" spans="2:45" s="1" customFormat="1" x14ac:dyDescent="0.2"/>
    <row r="77" spans="2:45" s="1" customFormat="1" x14ac:dyDescent="0.2"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</sheetData>
  <sheetProtection sheet="1" objects="1" scenarios="1"/>
  <mergeCells count="6">
    <mergeCell ref="B2:T4"/>
    <mergeCell ref="O7:Q7"/>
    <mergeCell ref="B24:T26"/>
    <mergeCell ref="C7:E7"/>
    <mergeCell ref="F7:H7"/>
    <mergeCell ref="I7:J7"/>
  </mergeCells>
  <pageMargins left="0.7" right="0.7" top="0.75" bottom="0.75" header="0.3" footer="0.3"/>
  <pageSetup paperSize="9" scale="4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7489-C88F-4B01-819C-95BF4D03991B}">
  <sheetPr>
    <tabColor theme="0"/>
    <pageSetUpPr fitToPage="1"/>
  </sheetPr>
  <dimension ref="B2:AS112"/>
  <sheetViews>
    <sheetView zoomScaleNormal="100" zoomScalePageLayoutView="125" workbookViewId="0">
      <selection activeCell="V6" sqref="V6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23" width="8.75" style="33"/>
    <col min="24" max="28" width="9.75" style="33" bestFit="1" customWidth="1"/>
    <col min="29" max="16384" width="8.75" style="33"/>
  </cols>
  <sheetData>
    <row r="2" spans="2:44" ht="15" customHeight="1" x14ac:dyDescent="0.2">
      <c r="B2" s="175" t="s">
        <v>144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131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152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31"/>
      <c r="W6" s="131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W7" s="125"/>
      <c r="X7" s="133"/>
      <c r="Y7" s="133"/>
      <c r="Z7" s="133"/>
      <c r="AA7" s="133"/>
      <c r="AB7" s="133"/>
      <c r="AC7" s="133"/>
      <c r="AD7" s="133"/>
      <c r="AE7" s="133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</row>
    <row r="9" spans="2:44" x14ac:dyDescent="0.2">
      <c r="B9" s="33" t="s">
        <v>145</v>
      </c>
      <c r="C9" s="9">
        <f>G30</f>
        <v>11697</v>
      </c>
      <c r="D9" s="14">
        <f>G30-F30</f>
        <v>2081</v>
      </c>
      <c r="E9" s="13">
        <f>(G30-F30)/F30</f>
        <v>0.21641014975041598</v>
      </c>
      <c r="F9" s="9">
        <f t="shared" ref="F9:F18" si="0">G56</f>
        <v>11750</v>
      </c>
      <c r="G9" s="14">
        <f t="shared" ref="G9:G18" si="1">G56-F56</f>
        <v>1583</v>
      </c>
      <c r="H9" s="13">
        <f t="shared" ref="H9:H16" si="2">(G56-F56)/F56</f>
        <v>0.15569981312088127</v>
      </c>
      <c r="I9" s="9">
        <f>G82</f>
        <v>-53</v>
      </c>
      <c r="J9" s="14">
        <f>G82-F82</f>
        <v>498</v>
      </c>
      <c r="K9" s="50"/>
      <c r="L9" s="50"/>
      <c r="M9" s="50"/>
      <c r="N9" s="50"/>
      <c r="O9" s="14"/>
      <c r="P9" s="15"/>
      <c r="Q9" s="16"/>
    </row>
    <row r="10" spans="2:44" x14ac:dyDescent="0.2">
      <c r="B10" s="33" t="s">
        <v>146</v>
      </c>
      <c r="C10" s="9">
        <f t="shared" ref="C10:C11" si="3">G31</f>
        <v>45451</v>
      </c>
      <c r="D10" s="14">
        <f t="shared" ref="D10:D11" si="4">G31-F31</f>
        <v>6951</v>
      </c>
      <c r="E10" s="13">
        <f t="shared" ref="E10:E11" si="5">(G31-F31)/F31</f>
        <v>0.18054545454545454</v>
      </c>
      <c r="F10" s="9">
        <f t="shared" si="0"/>
        <v>47294</v>
      </c>
      <c r="G10" s="14">
        <f t="shared" si="1"/>
        <v>5268</v>
      </c>
      <c r="H10" s="13">
        <f t="shared" si="2"/>
        <v>0.12535097320706229</v>
      </c>
      <c r="I10" s="9">
        <f t="shared" ref="I10:I11" si="6">G83</f>
        <v>-1843</v>
      </c>
      <c r="J10" s="14">
        <f t="shared" ref="J10:J11" si="7">G83-F83</f>
        <v>1683</v>
      </c>
      <c r="K10" s="50"/>
      <c r="L10" s="50"/>
      <c r="M10" s="50"/>
      <c r="N10" s="50"/>
      <c r="O10" s="14"/>
      <c r="P10" s="15"/>
      <c r="Q10" s="16"/>
    </row>
    <row r="11" spans="2:44" ht="14.25" customHeight="1" x14ac:dyDescent="0.2">
      <c r="B11" s="33" t="s">
        <v>148</v>
      </c>
      <c r="C11" s="12">
        <f t="shared" si="3"/>
        <v>8658</v>
      </c>
      <c r="D11" s="14">
        <f t="shared" si="4"/>
        <v>2463</v>
      </c>
      <c r="E11" s="13">
        <f t="shared" si="5"/>
        <v>0.39757869249394673</v>
      </c>
      <c r="F11" s="9">
        <f t="shared" si="0"/>
        <v>1472</v>
      </c>
      <c r="G11" s="14">
        <f t="shared" si="1"/>
        <v>251</v>
      </c>
      <c r="H11" s="13">
        <f t="shared" si="2"/>
        <v>0.20556920556920558</v>
      </c>
      <c r="I11" s="9">
        <f t="shared" si="6"/>
        <v>7186</v>
      </c>
      <c r="J11" s="14">
        <f t="shared" si="7"/>
        <v>2212</v>
      </c>
      <c r="K11" s="50"/>
      <c r="L11" s="50"/>
      <c r="M11" s="50"/>
      <c r="N11" s="50"/>
      <c r="O11" s="14"/>
      <c r="P11" s="15"/>
      <c r="Q11" s="16"/>
    </row>
    <row r="12" spans="2:44" x14ac:dyDescent="0.2">
      <c r="B12" s="33" t="s">
        <v>147</v>
      </c>
      <c r="C12" s="12">
        <f t="shared" ref="C12:C18" si="8">G33</f>
        <v>2205</v>
      </c>
      <c r="D12" s="14">
        <f t="shared" ref="D12:D18" si="9">G33-F33</f>
        <v>557</v>
      </c>
      <c r="E12" s="13">
        <f t="shared" ref="E12:E18" si="10">(G33-F33)/F33</f>
        <v>0.33798543689320387</v>
      </c>
      <c r="F12" s="9">
        <f t="shared" si="0"/>
        <v>2065</v>
      </c>
      <c r="G12" s="14">
        <f t="shared" si="1"/>
        <v>395</v>
      </c>
      <c r="H12" s="13">
        <f t="shared" si="2"/>
        <v>0.23652694610778444</v>
      </c>
      <c r="I12" s="9">
        <f t="shared" ref="I12:I18" si="11">G85</f>
        <v>140</v>
      </c>
      <c r="J12" s="14">
        <f t="shared" ref="J12:J18" si="12">G85-F85</f>
        <v>162</v>
      </c>
      <c r="K12" s="50"/>
      <c r="L12" s="50"/>
      <c r="M12" s="50"/>
      <c r="N12" s="50"/>
      <c r="O12" s="14"/>
      <c r="P12" s="15"/>
      <c r="Q12" s="16"/>
    </row>
    <row r="13" spans="2:44" x14ac:dyDescent="0.2">
      <c r="B13" s="47" t="s">
        <v>150</v>
      </c>
      <c r="C13" s="12">
        <f t="shared" si="8"/>
        <v>4113</v>
      </c>
      <c r="D13" s="14">
        <f t="shared" si="9"/>
        <v>734</v>
      </c>
      <c r="E13" s="13">
        <f t="shared" si="10"/>
        <v>0.2172240307783368</v>
      </c>
      <c r="F13" s="9">
        <f t="shared" si="0"/>
        <v>698</v>
      </c>
      <c r="G13" s="14">
        <f t="shared" si="1"/>
        <v>-78</v>
      </c>
      <c r="H13" s="13">
        <f t="shared" si="2"/>
        <v>-0.10051546391752578</v>
      </c>
      <c r="I13" s="9">
        <f t="shared" si="11"/>
        <v>3415</v>
      </c>
      <c r="J13" s="14">
        <f t="shared" si="12"/>
        <v>812</v>
      </c>
      <c r="K13" s="50"/>
      <c r="L13" s="50"/>
      <c r="M13" s="50"/>
      <c r="N13" s="50"/>
      <c r="O13" s="34"/>
      <c r="P13" s="34"/>
      <c r="Q13" s="34"/>
    </row>
    <row r="14" spans="2:44" x14ac:dyDescent="0.2">
      <c r="B14" s="33" t="s">
        <v>149</v>
      </c>
      <c r="C14" s="12">
        <f t="shared" si="8"/>
        <v>5194</v>
      </c>
      <c r="D14" s="14">
        <f t="shared" si="9"/>
        <v>-2197</v>
      </c>
      <c r="E14" s="13">
        <f t="shared" si="10"/>
        <v>-0.29725341631714247</v>
      </c>
      <c r="F14" s="9">
        <f t="shared" si="0"/>
        <v>5099</v>
      </c>
      <c r="G14" s="14">
        <f t="shared" si="1"/>
        <v>912</v>
      </c>
      <c r="H14" s="13">
        <f t="shared" si="2"/>
        <v>0.21781705278242178</v>
      </c>
      <c r="I14" s="9">
        <f t="shared" si="11"/>
        <v>95</v>
      </c>
      <c r="J14" s="14">
        <f t="shared" si="12"/>
        <v>-3109</v>
      </c>
      <c r="K14" s="50"/>
      <c r="L14" s="50"/>
      <c r="M14" s="50"/>
      <c r="N14" s="50"/>
      <c r="O14" s="34"/>
      <c r="P14" s="34"/>
      <c r="Q14" s="34"/>
    </row>
    <row r="15" spans="2:44" x14ac:dyDescent="0.2">
      <c r="B15" s="33" t="s">
        <v>6</v>
      </c>
      <c r="C15" s="12">
        <f t="shared" si="8"/>
        <v>126</v>
      </c>
      <c r="D15" s="14">
        <f t="shared" si="9"/>
        <v>-22</v>
      </c>
      <c r="E15" s="13">
        <f t="shared" si="10"/>
        <v>-0.14864864864864866</v>
      </c>
      <c r="F15" s="9">
        <f t="shared" si="0"/>
        <v>70</v>
      </c>
      <c r="G15" s="14">
        <f t="shared" si="1"/>
        <v>1</v>
      </c>
      <c r="H15" s="13">
        <f t="shared" si="2"/>
        <v>1.4492753623188406E-2</v>
      </c>
      <c r="I15" s="9">
        <f t="shared" si="11"/>
        <v>56</v>
      </c>
      <c r="J15" s="14">
        <f t="shared" si="12"/>
        <v>-23</v>
      </c>
      <c r="K15" s="50"/>
      <c r="L15" s="50"/>
      <c r="M15" s="50"/>
      <c r="N15" s="50"/>
      <c r="O15" s="34"/>
      <c r="P15" s="34"/>
      <c r="Q15" s="34"/>
    </row>
    <row r="16" spans="2:44" ht="26.25" customHeight="1" x14ac:dyDescent="0.2">
      <c r="B16" s="121" t="s">
        <v>248</v>
      </c>
      <c r="C16" s="12">
        <f t="shared" si="8"/>
        <v>77444</v>
      </c>
      <c r="D16" s="14">
        <f t="shared" si="9"/>
        <v>10567</v>
      </c>
      <c r="E16" s="13">
        <f t="shared" si="10"/>
        <v>0.15800648952554691</v>
      </c>
      <c r="F16" s="9">
        <f t="shared" si="0"/>
        <v>68448</v>
      </c>
      <c r="G16" s="14">
        <f t="shared" si="1"/>
        <v>8332</v>
      </c>
      <c r="H16" s="13">
        <f t="shared" si="2"/>
        <v>0.13859870916228625</v>
      </c>
      <c r="I16" s="9">
        <f t="shared" si="11"/>
        <v>8996</v>
      </c>
      <c r="J16" s="14">
        <f t="shared" si="12"/>
        <v>2235</v>
      </c>
      <c r="K16" s="50"/>
      <c r="L16" s="50"/>
      <c r="M16" s="50"/>
      <c r="N16" s="50"/>
      <c r="O16" s="34"/>
      <c r="P16" s="34"/>
      <c r="Q16" s="34"/>
      <c r="AC16" s="131"/>
      <c r="AD16" s="133"/>
      <c r="AE16" s="122"/>
      <c r="AF16" s="133"/>
    </row>
    <row r="17" spans="2:32" ht="14.25" x14ac:dyDescent="0.2">
      <c r="B17" s="33" t="s">
        <v>249</v>
      </c>
      <c r="C17" s="12">
        <f t="shared" si="8"/>
        <v>8894</v>
      </c>
      <c r="D17" s="14">
        <f t="shared" si="9"/>
        <v>1417</v>
      </c>
      <c r="E17" s="13">
        <f t="shared" si="10"/>
        <v>0.18951451116758058</v>
      </c>
      <c r="F17" s="9">
        <f t="shared" si="0"/>
        <v>8895</v>
      </c>
      <c r="G17" s="14">
        <f t="shared" si="1"/>
        <v>1574</v>
      </c>
      <c r="H17" s="13">
        <f t="shared" ref="H17:H18" si="13">(G64-F64)/F64</f>
        <v>0.21499795109957656</v>
      </c>
      <c r="I17" s="9">
        <f t="shared" si="11"/>
        <v>-1</v>
      </c>
      <c r="J17" s="14">
        <f t="shared" si="12"/>
        <v>-157</v>
      </c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14.25" x14ac:dyDescent="0.2">
      <c r="B18" s="147" t="s">
        <v>250</v>
      </c>
      <c r="C18" s="12">
        <f t="shared" si="8"/>
        <v>258</v>
      </c>
      <c r="D18" s="14">
        <f t="shared" si="9"/>
        <v>22</v>
      </c>
      <c r="E18" s="13">
        <f t="shared" si="10"/>
        <v>9.3220338983050849E-2</v>
      </c>
      <c r="F18" s="9">
        <f t="shared" si="0"/>
        <v>292</v>
      </c>
      <c r="G18" s="14">
        <f t="shared" si="1"/>
        <v>79</v>
      </c>
      <c r="H18" s="13">
        <f t="shared" si="13"/>
        <v>0.37089201877934275</v>
      </c>
      <c r="I18" s="9">
        <f t="shared" si="11"/>
        <v>-34</v>
      </c>
      <c r="J18" s="14">
        <f t="shared" si="12"/>
        <v>-57</v>
      </c>
      <c r="K18" s="50"/>
      <c r="L18" s="50"/>
      <c r="M18" s="50"/>
      <c r="N18" s="50"/>
      <c r="O18" s="34"/>
      <c r="P18" s="34"/>
      <c r="Q18" s="34"/>
      <c r="AC18" s="131"/>
      <c r="AD18" s="133"/>
      <c r="AE18" s="122"/>
      <c r="AF18" s="133"/>
    </row>
    <row r="19" spans="2:32" ht="24.75" customHeight="1" x14ac:dyDescent="0.2">
      <c r="B19" s="54" t="s">
        <v>253</v>
      </c>
      <c r="C19" s="44"/>
      <c r="D19" s="44"/>
      <c r="E19" s="44"/>
      <c r="F19" s="44"/>
      <c r="G19" s="44"/>
      <c r="H19" s="44"/>
      <c r="I19" s="44"/>
      <c r="J19" s="44"/>
      <c r="K19" s="50"/>
      <c r="L19" s="50"/>
      <c r="M19" s="50"/>
      <c r="N19" s="50"/>
      <c r="O19" s="34"/>
      <c r="P19" s="34"/>
      <c r="Q19" s="34"/>
      <c r="AC19" s="131"/>
      <c r="AD19" s="133"/>
      <c r="AE19" s="122"/>
      <c r="AF19" s="133"/>
    </row>
    <row r="20" spans="2:32" ht="24.95" customHeight="1" x14ac:dyDescent="0.2">
      <c r="K20" s="50"/>
      <c r="L20" s="50"/>
      <c r="M20" s="50"/>
      <c r="N20" s="50"/>
      <c r="O20" s="34"/>
      <c r="P20" s="34"/>
      <c r="Q20" s="34"/>
      <c r="AC20" s="131"/>
      <c r="AD20" s="133"/>
      <c r="AE20" s="122"/>
      <c r="AF20" s="133"/>
    </row>
    <row r="21" spans="2:32" ht="14.25" x14ac:dyDescent="0.2">
      <c r="B21" s="47"/>
      <c r="C21" s="34"/>
      <c r="D21" s="34"/>
      <c r="E21" s="34"/>
      <c r="F21" s="34"/>
      <c r="G21" s="34"/>
      <c r="H21" s="34"/>
      <c r="I21" s="34"/>
      <c r="J21" s="34"/>
      <c r="K21" s="50"/>
      <c r="L21" s="50"/>
      <c r="M21" s="50"/>
      <c r="N21" s="50"/>
      <c r="O21" s="34"/>
      <c r="P21" s="34"/>
      <c r="Q21" s="34"/>
      <c r="AC21" s="131"/>
      <c r="AD21" s="133"/>
      <c r="AE21" s="122"/>
      <c r="AF21" s="133"/>
    </row>
    <row r="22" spans="2:32" ht="14.25" x14ac:dyDescent="0.2">
      <c r="B22" s="47"/>
      <c r="C22" s="34"/>
      <c r="D22" s="34"/>
      <c r="E22" s="34"/>
      <c r="F22" s="34"/>
      <c r="G22" s="34"/>
      <c r="H22" s="34"/>
      <c r="I22" s="34"/>
      <c r="J22" s="34"/>
      <c r="K22" s="50"/>
      <c r="L22" s="50"/>
      <c r="M22" s="50"/>
      <c r="N22" s="50"/>
      <c r="O22" s="34"/>
      <c r="P22" s="34"/>
      <c r="Q22" s="34"/>
      <c r="AC22" s="131"/>
      <c r="AD22" s="133"/>
      <c r="AE22" s="122"/>
      <c r="AF22" s="133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14.25" x14ac:dyDescent="0.2">
      <c r="B24" s="175" t="s">
        <v>151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26"/>
    </row>
    <row r="25" spans="2:32" ht="14.25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ht="14.25" x14ac:dyDescent="0.2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V26" s="1"/>
      <c r="W26" s="1"/>
      <c r="X26" s="1"/>
      <c r="Y26" s="1"/>
      <c r="Z26" s="1"/>
      <c r="AA26" s="1"/>
      <c r="AB26" s="1"/>
      <c r="AC26" s="1"/>
      <c r="AD26" s="133"/>
      <c r="AE26" s="133"/>
      <c r="AF26" s="133"/>
    </row>
    <row r="27" spans="2:32" ht="14.25" x14ac:dyDescent="0.2">
      <c r="V27" s="1"/>
      <c r="W27" s="1"/>
      <c r="X27" s="1"/>
      <c r="Y27" s="1"/>
      <c r="Z27" s="1"/>
      <c r="AA27" s="1"/>
      <c r="AB27" s="1"/>
      <c r="AC27" s="1"/>
      <c r="AD27" s="133"/>
      <c r="AE27" s="133"/>
      <c r="AF27" s="133"/>
    </row>
    <row r="28" spans="2:32" ht="24.95" customHeight="1" x14ac:dyDescent="0.2">
      <c r="B28" s="37" t="s">
        <v>154</v>
      </c>
      <c r="K28" s="34"/>
      <c r="L28" s="34"/>
      <c r="V28" s="1"/>
      <c r="W28" s="1"/>
      <c r="X28" s="1"/>
      <c r="Y28" s="1"/>
      <c r="Z28" s="1"/>
      <c r="AA28" s="1"/>
      <c r="AB28" s="1"/>
      <c r="AC28" s="1"/>
      <c r="AD28" s="133"/>
      <c r="AE28" s="133"/>
      <c r="AF28" s="133"/>
    </row>
    <row r="29" spans="2:32" ht="25.5" x14ac:dyDescent="0.2">
      <c r="B29" s="40" t="s">
        <v>135</v>
      </c>
      <c r="C29" s="48">
        <v>2017</v>
      </c>
      <c r="D29" s="48">
        <v>2018</v>
      </c>
      <c r="E29" s="48">
        <v>2019</v>
      </c>
      <c r="F29" s="49">
        <v>2020</v>
      </c>
      <c r="G29" s="49">
        <v>2021</v>
      </c>
      <c r="H29" s="42" t="s">
        <v>124</v>
      </c>
      <c r="I29" s="42" t="s">
        <v>125</v>
      </c>
      <c r="K29" s="50"/>
      <c r="L29" s="51"/>
      <c r="V29" s="1"/>
      <c r="W29" s="1"/>
      <c r="X29" s="1"/>
      <c r="Y29" s="1"/>
      <c r="Z29" s="1"/>
      <c r="AA29" s="1"/>
      <c r="AB29" s="1"/>
      <c r="AC29" s="1"/>
      <c r="AD29" s="133"/>
      <c r="AE29" s="133"/>
      <c r="AF29" s="133"/>
    </row>
    <row r="30" spans="2:32" ht="14.25" x14ac:dyDescent="0.2">
      <c r="B30" s="33" t="s">
        <v>145</v>
      </c>
      <c r="C30" s="14">
        <f>'[1]3. Contratti'!C9</f>
        <v>9992</v>
      </c>
      <c r="D30" s="14">
        <f>'[1]3. Contratti'!D9</f>
        <v>10157</v>
      </c>
      <c r="E30" s="14">
        <f>'[1]3. Contratti'!E9</f>
        <v>13452</v>
      </c>
      <c r="F30" s="14">
        <f>'[1]3. Contratti'!F9</f>
        <v>9616</v>
      </c>
      <c r="G30" s="14">
        <f>'[1]3. Contratti'!G9</f>
        <v>11697</v>
      </c>
      <c r="H30" s="14">
        <f>G30-C30</f>
        <v>1705</v>
      </c>
      <c r="I30" s="13">
        <f>(G30-C30)/C30</f>
        <v>0.17063650920736589</v>
      </c>
      <c r="V30" s="1"/>
      <c r="W30" s="1"/>
      <c r="X30" s="1"/>
      <c r="Y30" s="1"/>
      <c r="Z30" s="1"/>
      <c r="AA30" s="1"/>
      <c r="AB30" s="1"/>
      <c r="AC30" s="1"/>
      <c r="AD30" s="133"/>
      <c r="AE30" s="133"/>
      <c r="AF30" s="133"/>
    </row>
    <row r="31" spans="2:32" x14ac:dyDescent="0.2">
      <c r="B31" s="33" t="s">
        <v>146</v>
      </c>
      <c r="C31" s="14">
        <f>'[1]3. Contratti'!C10</f>
        <v>59227</v>
      </c>
      <c r="D31" s="14">
        <f>'[1]3. Contratti'!D10</f>
        <v>58490</v>
      </c>
      <c r="E31" s="14">
        <f>'[1]3. Contratti'!E10</f>
        <v>54222</v>
      </c>
      <c r="F31" s="14">
        <f>'[1]3. Contratti'!F10</f>
        <v>38500</v>
      </c>
      <c r="G31" s="14">
        <f>'[1]3. Contratti'!G10</f>
        <v>45451</v>
      </c>
      <c r="H31" s="14">
        <f>G31-C31</f>
        <v>-13776</v>
      </c>
      <c r="I31" s="13">
        <f>(G31-C31)/C31</f>
        <v>-0.2325966197848954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33" t="s">
        <v>148</v>
      </c>
      <c r="C32" s="14">
        <f>'[1]3. Contratti'!C11</f>
        <v>8951</v>
      </c>
      <c r="D32" s="14">
        <f>'[1]3. Contratti'!D11</f>
        <v>8665</v>
      </c>
      <c r="E32" s="14">
        <f>'[1]3. Contratti'!E11</f>
        <v>9581</v>
      </c>
      <c r="F32" s="14">
        <f>'[1]3. Contratti'!F11</f>
        <v>6195</v>
      </c>
      <c r="G32" s="14">
        <f>'[1]3. Contratti'!G11</f>
        <v>8658</v>
      </c>
      <c r="H32" s="14">
        <f>G32-C32</f>
        <v>-293</v>
      </c>
      <c r="I32" s="13">
        <f>(G32-C32)/C32</f>
        <v>-3.2733772762819795E-2</v>
      </c>
      <c r="V32" s="1"/>
      <c r="W32" s="1"/>
      <c r="X32" s="1"/>
      <c r="Y32" s="1"/>
      <c r="Z32" s="1"/>
      <c r="AA32" s="1"/>
      <c r="AB32" s="1"/>
      <c r="AC32" s="1"/>
    </row>
    <row r="33" spans="2:29" x14ac:dyDescent="0.2">
      <c r="B33" s="33" t="s">
        <v>147</v>
      </c>
      <c r="C33" s="14">
        <f>'[1]3. Contratti'!C12</f>
        <v>2211</v>
      </c>
      <c r="D33" s="14">
        <f>'[1]3. Contratti'!D12</f>
        <v>2319</v>
      </c>
      <c r="E33" s="14">
        <f>'[1]3. Contratti'!E12</f>
        <v>2661</v>
      </c>
      <c r="F33" s="14">
        <f>'[1]3. Contratti'!F12</f>
        <v>1648</v>
      </c>
      <c r="G33" s="14">
        <f>'[1]3. Contratti'!G12</f>
        <v>2205</v>
      </c>
      <c r="H33" s="14">
        <f t="shared" ref="H33:H36" si="14">G33-C33</f>
        <v>-6</v>
      </c>
      <c r="I33" s="13">
        <f t="shared" ref="I33:I36" si="15">(G33-C33)/C33</f>
        <v>-2.7137042062415195E-3</v>
      </c>
      <c r="V33" s="1"/>
      <c r="W33" s="1"/>
      <c r="X33" s="1"/>
      <c r="Y33" s="1"/>
      <c r="Z33" s="1"/>
      <c r="AA33" s="1"/>
      <c r="AB33" s="1"/>
      <c r="AC33" s="1"/>
    </row>
    <row r="34" spans="2:29" x14ac:dyDescent="0.2">
      <c r="B34" s="47" t="s">
        <v>150</v>
      </c>
      <c r="C34" s="14">
        <f>'[1]3. Contratti'!C13</f>
        <v>3494</v>
      </c>
      <c r="D34" s="14">
        <f>'[1]3. Contratti'!D13</f>
        <v>4297</v>
      </c>
      <c r="E34" s="14">
        <f>'[1]3. Contratti'!E13</f>
        <v>3576</v>
      </c>
      <c r="F34" s="14">
        <f>'[1]3. Contratti'!F13</f>
        <v>3379</v>
      </c>
      <c r="G34" s="14">
        <f>'[1]3. Contratti'!G13</f>
        <v>4113</v>
      </c>
      <c r="H34" s="14">
        <f t="shared" si="14"/>
        <v>619</v>
      </c>
      <c r="I34" s="13">
        <f t="shared" si="15"/>
        <v>0.17716084716657127</v>
      </c>
      <c r="V34" s="1"/>
      <c r="W34" s="1"/>
      <c r="X34" s="1"/>
      <c r="Y34" s="1"/>
      <c r="Z34" s="1"/>
      <c r="AA34" s="1"/>
      <c r="AB34" s="1"/>
      <c r="AC34" s="1"/>
    </row>
    <row r="35" spans="2:29" x14ac:dyDescent="0.2">
      <c r="B35" s="33" t="s">
        <v>149</v>
      </c>
      <c r="C35" s="14">
        <f>'[1]3. Contratti'!C14</f>
        <v>4007</v>
      </c>
      <c r="D35" s="14">
        <f>'[1]3. Contratti'!D14</f>
        <v>4162</v>
      </c>
      <c r="E35" s="14">
        <f>'[1]3. Contratti'!E14</f>
        <v>4229</v>
      </c>
      <c r="F35" s="14">
        <f>'[1]3. Contratti'!F14</f>
        <v>7391</v>
      </c>
      <c r="G35" s="14">
        <f>'[1]3. Contratti'!G14</f>
        <v>5194</v>
      </c>
      <c r="H35" s="14">
        <f t="shared" si="14"/>
        <v>1187</v>
      </c>
      <c r="I35" s="13">
        <f t="shared" si="15"/>
        <v>0.29623159470925881</v>
      </c>
      <c r="V35" s="1"/>
      <c r="W35" s="1"/>
      <c r="X35" s="1"/>
      <c r="Y35" s="1"/>
      <c r="Z35" s="1"/>
      <c r="AA35" s="1"/>
      <c r="AB35" s="1"/>
      <c r="AC35" s="1"/>
    </row>
    <row r="36" spans="2:29" x14ac:dyDescent="0.2">
      <c r="B36" s="33" t="s">
        <v>6</v>
      </c>
      <c r="C36" s="14">
        <f>'[1]3. Contratti'!C15</f>
        <v>605</v>
      </c>
      <c r="D36" s="14">
        <f>'[1]3. Contratti'!D15</f>
        <v>281</v>
      </c>
      <c r="E36" s="14">
        <f>'[1]3. Contratti'!E15</f>
        <v>228</v>
      </c>
      <c r="F36" s="14">
        <f>'[1]3. Contratti'!F15</f>
        <v>148</v>
      </c>
      <c r="G36" s="14">
        <f>'[1]3. Contratti'!G15</f>
        <v>126</v>
      </c>
      <c r="H36" s="14">
        <f t="shared" si="14"/>
        <v>-479</v>
      </c>
      <c r="I36" s="13">
        <f t="shared" si="15"/>
        <v>-0.79173553719008261</v>
      </c>
      <c r="V36" s="1"/>
      <c r="W36" s="1"/>
      <c r="X36" s="1"/>
      <c r="Y36" s="1"/>
      <c r="Z36" s="1"/>
      <c r="AA36" s="1"/>
      <c r="AB36" s="1"/>
      <c r="AC36" s="1"/>
    </row>
    <row r="37" spans="2:29" ht="23.25" customHeight="1" x14ac:dyDescent="0.2">
      <c r="B37" s="146" t="s">
        <v>251</v>
      </c>
      <c r="C37" s="117">
        <f>SUM(C30:C36)</f>
        <v>88487</v>
      </c>
      <c r="D37" s="117">
        <f>SUM(D30:D36)</f>
        <v>88371</v>
      </c>
      <c r="E37" s="117">
        <f>SUM(E30:E36)</f>
        <v>87949</v>
      </c>
      <c r="F37" s="117">
        <f>SUM(F30:F36)</f>
        <v>66877</v>
      </c>
      <c r="G37" s="117">
        <f>SUM(G30:G36)</f>
        <v>77444</v>
      </c>
      <c r="H37" s="117">
        <f>G37-C37</f>
        <v>-11043</v>
      </c>
      <c r="I37" s="118">
        <f>(G37-C37)/C37</f>
        <v>-0.12479799292551448</v>
      </c>
      <c r="V37" s="1"/>
      <c r="W37" s="1"/>
      <c r="X37" s="1"/>
      <c r="Y37" s="1"/>
      <c r="Z37" s="1"/>
      <c r="AA37" s="1"/>
      <c r="AB37" s="1"/>
      <c r="AC37" s="1"/>
    </row>
    <row r="38" spans="2:29" x14ac:dyDescent="0.2">
      <c r="B38" s="33" t="s">
        <v>249</v>
      </c>
      <c r="C38" s="110">
        <f>'[1]3. Contratti'!C17</f>
        <v>18591</v>
      </c>
      <c r="D38" s="110">
        <f>'[1]3. Contratti'!D17</f>
        <v>15181</v>
      </c>
      <c r="E38" s="110">
        <f>'[1]3. Contratti'!E17</f>
        <v>11389</v>
      </c>
      <c r="F38" s="110">
        <f>'[1]3. Contratti'!F17</f>
        <v>7477</v>
      </c>
      <c r="G38" s="110">
        <f>'[1]3. Contratti'!G17</f>
        <v>8894</v>
      </c>
      <c r="H38" s="14">
        <f t="shared" ref="H38:H39" si="16">G38-C38</f>
        <v>-9697</v>
      </c>
      <c r="I38" s="13">
        <f t="shared" ref="I38:I39" si="17">(G38-C38)/C38</f>
        <v>-0.52159647141089771</v>
      </c>
      <c r="V38" s="1"/>
      <c r="W38" s="1"/>
      <c r="X38" s="1"/>
      <c r="Y38" s="1"/>
      <c r="Z38" s="1"/>
      <c r="AA38" s="1"/>
      <c r="AB38" s="1"/>
      <c r="AC38" s="1"/>
    </row>
    <row r="39" spans="2:29" x14ac:dyDescent="0.2">
      <c r="B39" s="147" t="s">
        <v>250</v>
      </c>
      <c r="C39" s="141">
        <f>'[1]3. Contratti'!C18</f>
        <v>79</v>
      </c>
      <c r="D39" s="141">
        <f>'[1]3. Contratti'!D18</f>
        <v>227</v>
      </c>
      <c r="E39" s="141">
        <f>'[1]3. Contratti'!E18</f>
        <v>695</v>
      </c>
      <c r="F39" s="141">
        <f>'[1]3. Contratti'!F18</f>
        <v>236</v>
      </c>
      <c r="G39" s="141">
        <f>'[1]3. Contratti'!G18</f>
        <v>258</v>
      </c>
      <c r="H39" s="32">
        <f t="shared" si="16"/>
        <v>179</v>
      </c>
      <c r="I39" s="8">
        <f t="shared" si="17"/>
        <v>2.2658227848101267</v>
      </c>
      <c r="V39" s="1"/>
      <c r="W39" s="1"/>
      <c r="X39" s="1"/>
      <c r="Y39" s="1"/>
      <c r="Z39" s="1"/>
      <c r="AA39" s="1"/>
      <c r="AB39" s="1"/>
      <c r="AC39" s="1"/>
    </row>
    <row r="40" spans="2:29" s="1" customFormat="1" ht="24.95" customHeight="1" x14ac:dyDescent="0.2">
      <c r="B40" s="54" t="s">
        <v>254</v>
      </c>
      <c r="C40" s="117"/>
      <c r="D40" s="117"/>
      <c r="E40" s="117"/>
      <c r="F40" s="117"/>
      <c r="G40" s="117"/>
      <c r="H40" s="117"/>
      <c r="I40" s="117"/>
      <c r="J40" s="118"/>
      <c r="K40" s="110"/>
      <c r="L40" s="111"/>
    </row>
    <row r="41" spans="2:29" s="1" customFormat="1" x14ac:dyDescent="0.2">
      <c r="B41" s="91"/>
      <c r="C41" s="98"/>
      <c r="D41" s="98"/>
      <c r="E41" s="98"/>
      <c r="F41" s="98"/>
      <c r="G41" s="98"/>
      <c r="H41" s="98"/>
      <c r="I41" s="110"/>
      <c r="J41" s="111"/>
      <c r="K41" s="110"/>
      <c r="L41" s="111"/>
    </row>
    <row r="42" spans="2:29" s="1" customFormat="1" x14ac:dyDescent="0.2">
      <c r="B42" s="91"/>
      <c r="C42" s="91">
        <v>2017</v>
      </c>
      <c r="D42" s="91">
        <v>2018</v>
      </c>
      <c r="E42" s="91">
        <v>2019</v>
      </c>
      <c r="F42" s="91">
        <v>2020</v>
      </c>
      <c r="G42" s="97">
        <v>2021</v>
      </c>
      <c r="H42" s="97"/>
      <c r="I42" s="110"/>
      <c r="J42" s="111"/>
      <c r="K42" s="110"/>
      <c r="L42" s="111"/>
    </row>
    <row r="43" spans="2:29" s="1" customFormat="1" x14ac:dyDescent="0.2">
      <c r="B43" s="93" t="s">
        <v>145</v>
      </c>
      <c r="C43" s="95">
        <f>C30/$C$30*100</f>
        <v>100</v>
      </c>
      <c r="D43" s="95">
        <f>D30/$C$30*100</f>
        <v>101.65132105684546</v>
      </c>
      <c r="E43" s="95">
        <f>E30/$C$30*100</f>
        <v>134.62770216172939</v>
      </c>
      <c r="F43" s="95">
        <f>F30/$C$30*100</f>
        <v>96.236989591673336</v>
      </c>
      <c r="G43" s="95">
        <f>G30/$C$30*100</f>
        <v>117.06365092073658</v>
      </c>
      <c r="H43" s="95"/>
      <c r="I43" s="110"/>
      <c r="J43" s="111"/>
      <c r="K43" s="110"/>
      <c r="L43" s="111"/>
    </row>
    <row r="44" spans="2:29" s="1" customFormat="1" x14ac:dyDescent="0.2">
      <c r="B44" s="93" t="s">
        <v>146</v>
      </c>
      <c r="C44" s="95">
        <f>C31/$C$31*100</f>
        <v>100</v>
      </c>
      <c r="D44" s="95">
        <f>D31/$C$31*100</f>
        <v>98.755635098856942</v>
      </c>
      <c r="E44" s="95">
        <f>E31/$C$31*100</f>
        <v>91.549462238506081</v>
      </c>
      <c r="F44" s="95">
        <f>F31/$C$31*100</f>
        <v>65.004136626876246</v>
      </c>
      <c r="G44" s="95">
        <f>G31/$C$31*100</f>
        <v>76.740338021510453</v>
      </c>
      <c r="H44" s="95"/>
      <c r="I44" s="110"/>
      <c r="J44" s="111"/>
      <c r="K44" s="110"/>
      <c r="L44" s="111"/>
    </row>
    <row r="45" spans="2:29" s="1" customFormat="1" x14ac:dyDescent="0.2">
      <c r="B45" s="93" t="s">
        <v>148</v>
      </c>
      <c r="C45" s="95">
        <f>C32/$C$32*100</f>
        <v>100</v>
      </c>
      <c r="D45" s="95">
        <f>D32/$C$32*100</f>
        <v>96.804826276393698</v>
      </c>
      <c r="E45" s="95">
        <f>E32/$C$32*100</f>
        <v>107.03831974081109</v>
      </c>
      <c r="F45" s="95">
        <f>F32/$C$32*100</f>
        <v>69.210144117975645</v>
      </c>
      <c r="G45" s="95">
        <f>G32/$C$32*100</f>
        <v>96.726622723718023</v>
      </c>
      <c r="H45" s="95"/>
      <c r="I45" s="110"/>
      <c r="J45" s="111"/>
      <c r="K45" s="110"/>
      <c r="L45" s="111"/>
    </row>
    <row r="46" spans="2:29" s="1" customFormat="1" x14ac:dyDescent="0.2">
      <c r="B46" s="93" t="s">
        <v>147</v>
      </c>
      <c r="C46" s="95">
        <f>C33/$C$33*100</f>
        <v>100</v>
      </c>
      <c r="D46" s="95">
        <f>D33/$C$33*100</f>
        <v>104.88466757123473</v>
      </c>
      <c r="E46" s="95">
        <f>E33/$C$33*100</f>
        <v>120.3527815468114</v>
      </c>
      <c r="F46" s="95">
        <f>F33/$C$33*100</f>
        <v>74.536408864767083</v>
      </c>
      <c r="G46" s="95">
        <f>G33/$C$33*100</f>
        <v>99.728629579375848</v>
      </c>
      <c r="H46" s="95"/>
      <c r="I46" s="110"/>
      <c r="J46" s="111"/>
      <c r="K46" s="110"/>
      <c r="L46" s="111"/>
    </row>
    <row r="47" spans="2:29" s="1" customFormat="1" x14ac:dyDescent="0.2">
      <c r="B47" s="164" t="s">
        <v>150</v>
      </c>
      <c r="C47" s="95">
        <f>C34/$C$34*100</f>
        <v>100</v>
      </c>
      <c r="D47" s="95">
        <f>D34/$C$34*100</f>
        <v>122.98225529479107</v>
      </c>
      <c r="E47" s="95">
        <f>E34/$C$34*100</f>
        <v>102.34688036634229</v>
      </c>
      <c r="F47" s="95">
        <f>F34/$C$34*100</f>
        <v>96.708643388666289</v>
      </c>
      <c r="G47" s="95">
        <f>G34/$C$34*100</f>
        <v>117.71608471665714</v>
      </c>
      <c r="H47" s="95"/>
      <c r="I47" s="110"/>
      <c r="J47" s="111"/>
      <c r="K47" s="110"/>
      <c r="L47" s="111"/>
    </row>
    <row r="48" spans="2:29" s="1" customFormat="1" x14ac:dyDescent="0.2">
      <c r="B48" s="93" t="s">
        <v>149</v>
      </c>
      <c r="C48" s="95">
        <f>C35/$C$35*100</f>
        <v>100</v>
      </c>
      <c r="D48" s="95">
        <f>D35/$C$35*100</f>
        <v>103.8682305964562</v>
      </c>
      <c r="E48" s="95">
        <f>E35/$C$35*100</f>
        <v>105.54030446718244</v>
      </c>
      <c r="F48" s="95">
        <f>F35/$C$35*100</f>
        <v>184.45220863488893</v>
      </c>
      <c r="G48" s="95">
        <f>G35/$C$35*100</f>
        <v>129.62315947092588</v>
      </c>
      <c r="H48" s="95"/>
      <c r="I48" s="110"/>
      <c r="J48" s="111"/>
      <c r="K48" s="110"/>
      <c r="L48" s="111"/>
    </row>
    <row r="49" spans="2:45" s="1" customFormat="1" x14ac:dyDescent="0.2">
      <c r="B49" s="93"/>
      <c r="C49" s="93"/>
      <c r="D49" s="93"/>
      <c r="E49" s="93"/>
      <c r="F49" s="93"/>
      <c r="G49" s="93"/>
      <c r="H49" s="95"/>
      <c r="I49" s="110"/>
      <c r="J49" s="111"/>
      <c r="K49" s="110"/>
      <c r="L49" s="111"/>
    </row>
    <row r="50" spans="2:45" s="1" customFormat="1" x14ac:dyDescent="0.2">
      <c r="B50" s="91" t="s">
        <v>249</v>
      </c>
      <c r="C50" s="95">
        <f>C38/$C$38*100</f>
        <v>100</v>
      </c>
      <c r="D50" s="95">
        <f t="shared" ref="D50:G50" si="18">D38/$C$38*100</f>
        <v>81.657791404443017</v>
      </c>
      <c r="E50" s="95">
        <f t="shared" si="18"/>
        <v>61.260825130439457</v>
      </c>
      <c r="F50" s="95">
        <f t="shared" si="18"/>
        <v>40.218385240169972</v>
      </c>
      <c r="G50" s="95">
        <f t="shared" si="18"/>
        <v>47.840352858910222</v>
      </c>
      <c r="H50" s="95"/>
      <c r="I50" s="110"/>
      <c r="J50" s="111"/>
      <c r="K50" s="110"/>
      <c r="L50" s="111"/>
    </row>
    <row r="51" spans="2:45" s="1" customFormat="1" x14ac:dyDescent="0.2">
      <c r="B51" s="164" t="s">
        <v>250</v>
      </c>
      <c r="C51" s="95">
        <f>C39/$C$39*100</f>
        <v>100</v>
      </c>
      <c r="D51" s="95">
        <f t="shared" ref="D51:G51" si="19">D39/$C$39*100</f>
        <v>287.34177215189874</v>
      </c>
      <c r="E51" s="95">
        <f t="shared" si="19"/>
        <v>879.74683544303809</v>
      </c>
      <c r="F51" s="95">
        <f t="shared" si="19"/>
        <v>298.73417721518985</v>
      </c>
      <c r="G51" s="95">
        <f t="shared" si="19"/>
        <v>326.58227848101268</v>
      </c>
      <c r="H51" s="98"/>
      <c r="I51" s="110"/>
      <c r="J51" s="111"/>
      <c r="K51" s="110"/>
      <c r="L51" s="111"/>
    </row>
    <row r="52" spans="2:45" s="1" customFormat="1" x14ac:dyDescent="0.2">
      <c r="B52" s="93"/>
      <c r="C52" s="93"/>
      <c r="D52" s="93"/>
      <c r="E52" s="93"/>
      <c r="F52" s="93"/>
      <c r="G52" s="93"/>
      <c r="H52" s="93"/>
      <c r="K52" s="106"/>
      <c r="L52" s="106"/>
    </row>
    <row r="53" spans="2:45" s="1" customFormat="1" x14ac:dyDescent="0.2">
      <c r="K53" s="106"/>
      <c r="L53" s="106"/>
    </row>
    <row r="54" spans="2:45" s="1" customFormat="1" ht="24.95" customHeight="1" x14ac:dyDescent="0.2">
      <c r="B54" s="107" t="s">
        <v>153</v>
      </c>
      <c r="K54" s="106"/>
      <c r="L54" s="106"/>
      <c r="V54" s="135"/>
      <c r="W54" s="135"/>
      <c r="X54" s="136"/>
      <c r="Y54" s="136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2:45" s="1" customFormat="1" ht="25.5" x14ac:dyDescent="0.2">
      <c r="B55" s="2" t="s">
        <v>129</v>
      </c>
      <c r="C55" s="137">
        <v>2017</v>
      </c>
      <c r="D55" s="137">
        <v>2018</v>
      </c>
      <c r="E55" s="137">
        <v>2019</v>
      </c>
      <c r="F55" s="138">
        <v>2020</v>
      </c>
      <c r="G55" s="49">
        <v>2021</v>
      </c>
      <c r="H55" s="3" t="s">
        <v>124</v>
      </c>
      <c r="I55" s="3" t="s">
        <v>125</v>
      </c>
      <c r="K55" s="139"/>
      <c r="L55" s="140"/>
      <c r="V55" s="135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</row>
    <row r="56" spans="2:45" s="1" customFormat="1" x14ac:dyDescent="0.2">
      <c r="B56" s="33" t="s">
        <v>145</v>
      </c>
      <c r="C56" s="110">
        <f>'[1]3. Contratti'!C22</f>
        <v>10899</v>
      </c>
      <c r="D56" s="110">
        <f>'[1]3. Contratti'!D22</f>
        <v>10870</v>
      </c>
      <c r="E56" s="110">
        <f>'[1]3. Contratti'!E22</f>
        <v>11938</v>
      </c>
      <c r="F56" s="110">
        <f>'[1]3. Contratti'!F22</f>
        <v>10167</v>
      </c>
      <c r="G56" s="110">
        <f>'[1]3. Contratti'!G22</f>
        <v>11750</v>
      </c>
      <c r="H56" s="110">
        <f>G56-C56</f>
        <v>851</v>
      </c>
      <c r="I56" s="111">
        <f>(G56-C56)/C56</f>
        <v>7.8080557849343979E-2</v>
      </c>
      <c r="J56" s="120"/>
      <c r="K56" s="109"/>
    </row>
    <row r="57" spans="2:45" s="1" customFormat="1" x14ac:dyDescent="0.2">
      <c r="B57" s="33" t="s">
        <v>146</v>
      </c>
      <c r="C57" s="110">
        <f>'[1]3. Contratti'!C23</f>
        <v>57383</v>
      </c>
      <c r="D57" s="110">
        <f>'[1]3. Contratti'!D23</f>
        <v>58318</v>
      </c>
      <c r="E57" s="110">
        <f>'[1]3. Contratti'!E23</f>
        <v>56504</v>
      </c>
      <c r="F57" s="110">
        <f>'[1]3. Contratti'!F23</f>
        <v>42026</v>
      </c>
      <c r="G57" s="110">
        <f>'[1]3. Contratti'!G23</f>
        <v>47294</v>
      </c>
      <c r="H57" s="110">
        <f>G57-C57</f>
        <v>-10089</v>
      </c>
      <c r="I57" s="111">
        <f>(G57-C57)/C57</f>
        <v>-0.17581862224003625</v>
      </c>
      <c r="J57" s="120"/>
      <c r="K57" s="109"/>
    </row>
    <row r="58" spans="2:45" s="1" customFormat="1" x14ac:dyDescent="0.2">
      <c r="B58" s="33" t="s">
        <v>148</v>
      </c>
      <c r="C58" s="110">
        <f>'[1]3. Contratti'!C24</f>
        <v>1566</v>
      </c>
      <c r="D58" s="110">
        <f>'[1]3. Contratti'!D24</f>
        <v>1720</v>
      </c>
      <c r="E58" s="110">
        <f>'[1]3. Contratti'!E24</f>
        <v>1799</v>
      </c>
      <c r="F58" s="110">
        <f>'[1]3. Contratti'!F24</f>
        <v>1221</v>
      </c>
      <c r="G58" s="110">
        <f>'[1]3. Contratti'!G24</f>
        <v>1472</v>
      </c>
      <c r="H58" s="110">
        <f>G58-C58</f>
        <v>-94</v>
      </c>
      <c r="I58" s="111">
        <f>(G58-C58)/C58</f>
        <v>-6.0025542784163471E-2</v>
      </c>
      <c r="J58" s="120"/>
      <c r="K58" s="109"/>
    </row>
    <row r="59" spans="2:45" s="1" customFormat="1" x14ac:dyDescent="0.2">
      <c r="B59" s="33" t="s">
        <v>147</v>
      </c>
      <c r="C59" s="110">
        <f>'[1]3. Contratti'!C25</f>
        <v>1704</v>
      </c>
      <c r="D59" s="110">
        <f>'[1]3. Contratti'!D25</f>
        <v>1912</v>
      </c>
      <c r="E59" s="110">
        <f>'[1]3. Contratti'!E25</f>
        <v>2194</v>
      </c>
      <c r="F59" s="110">
        <f>'[1]3. Contratti'!F25</f>
        <v>1670</v>
      </c>
      <c r="G59" s="110">
        <f>'[1]3. Contratti'!G25</f>
        <v>2065</v>
      </c>
      <c r="H59" s="14">
        <f t="shared" ref="H59" si="20">G59-C59</f>
        <v>361</v>
      </c>
      <c r="I59" s="111">
        <f t="shared" ref="I59:I62" si="21">(G59-C59)/C59</f>
        <v>0.21185446009389672</v>
      </c>
      <c r="J59" s="120"/>
      <c r="K59" s="109"/>
    </row>
    <row r="60" spans="2:45" s="1" customFormat="1" x14ac:dyDescent="0.2">
      <c r="B60" s="47" t="s">
        <v>150</v>
      </c>
      <c r="C60" s="110">
        <f>'[1]3. Contratti'!C26</f>
        <v>739</v>
      </c>
      <c r="D60" s="110">
        <f>'[1]3. Contratti'!D26</f>
        <v>718</v>
      </c>
      <c r="E60" s="110">
        <f>'[1]3. Contratti'!E26</f>
        <v>654</v>
      </c>
      <c r="F60" s="110">
        <f>'[1]3. Contratti'!F26</f>
        <v>776</v>
      </c>
      <c r="G60" s="110">
        <f>'[1]3. Contratti'!G26</f>
        <v>698</v>
      </c>
      <c r="H60" s="110">
        <v>-1575</v>
      </c>
      <c r="I60" s="111">
        <f t="shared" si="21"/>
        <v>-5.5480378890392423E-2</v>
      </c>
      <c r="J60" s="120"/>
      <c r="K60" s="109"/>
    </row>
    <row r="61" spans="2:45" s="1" customFormat="1" x14ac:dyDescent="0.2">
      <c r="B61" s="33" t="s">
        <v>149</v>
      </c>
      <c r="C61" s="110">
        <f>'[1]3. Contratti'!C27</f>
        <v>3564</v>
      </c>
      <c r="D61" s="110">
        <f>'[1]3. Contratti'!D27</f>
        <v>3638</v>
      </c>
      <c r="E61" s="110">
        <f>'[1]3. Contratti'!E27</f>
        <v>3576</v>
      </c>
      <c r="F61" s="110">
        <f>'[1]3. Contratti'!F27</f>
        <v>4187</v>
      </c>
      <c r="G61" s="110">
        <f>'[1]3. Contratti'!G27</f>
        <v>5099</v>
      </c>
      <c r="H61" s="110">
        <v>-259</v>
      </c>
      <c r="I61" s="111">
        <f t="shared" si="21"/>
        <v>0.43069584736251404</v>
      </c>
      <c r="J61" s="120"/>
      <c r="K61" s="109"/>
    </row>
    <row r="62" spans="2:45" s="1" customFormat="1" x14ac:dyDescent="0.2">
      <c r="B62" s="33" t="s">
        <v>6</v>
      </c>
      <c r="C62" s="110">
        <f>'[1]3. Contratti'!C28</f>
        <v>420</v>
      </c>
      <c r="D62" s="110">
        <f>'[1]3. Contratti'!D28</f>
        <v>202</v>
      </c>
      <c r="E62" s="110">
        <f>'[1]3. Contratti'!E28</f>
        <v>151</v>
      </c>
      <c r="F62" s="110">
        <f>'[1]3. Contratti'!F28</f>
        <v>69</v>
      </c>
      <c r="G62" s="110">
        <f>'[1]3. Contratti'!G28</f>
        <v>70</v>
      </c>
      <c r="H62" s="110">
        <v>892</v>
      </c>
      <c r="I62" s="111">
        <f t="shared" si="21"/>
        <v>-0.83333333333333337</v>
      </c>
      <c r="J62" s="120"/>
      <c r="K62" s="109"/>
    </row>
    <row r="63" spans="2:45" s="1" customFormat="1" ht="24.75" customHeight="1" x14ac:dyDescent="0.2">
      <c r="B63" s="146" t="s">
        <v>251</v>
      </c>
      <c r="C63" s="117">
        <f>SUM(C56:C62)</f>
        <v>76275</v>
      </c>
      <c r="D63" s="117">
        <f>SUM(D56:D62)</f>
        <v>77378</v>
      </c>
      <c r="E63" s="117">
        <f>SUM(E56:E62)</f>
        <v>76816</v>
      </c>
      <c r="F63" s="117">
        <f>SUM(F56:F62)</f>
        <v>60116</v>
      </c>
      <c r="G63" s="117">
        <f>SUM(G56:G62)</f>
        <v>68448</v>
      </c>
      <c r="H63" s="117">
        <f>G63-C63</f>
        <v>-7827</v>
      </c>
      <c r="I63" s="118">
        <f>(G63-C63)/C63</f>
        <v>-0.10261553588987217</v>
      </c>
      <c r="J63" s="120"/>
      <c r="K63" s="109"/>
      <c r="V63" s="136"/>
      <c r="W63" s="136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</row>
    <row r="64" spans="2:45" s="1" customFormat="1" ht="14.25" x14ac:dyDescent="0.2">
      <c r="B64" s="33" t="s">
        <v>249</v>
      </c>
      <c r="C64" s="110">
        <f>'[1]3. Contratti'!C30</f>
        <v>18324</v>
      </c>
      <c r="D64" s="110">
        <f>'[1]3. Contratti'!D30</f>
        <v>15117</v>
      </c>
      <c r="E64" s="110">
        <f>'[1]3. Contratti'!E30</f>
        <v>11435</v>
      </c>
      <c r="F64" s="110">
        <f>'[1]3. Contratti'!F30</f>
        <v>7321</v>
      </c>
      <c r="G64" s="110">
        <f>'[1]3. Contratti'!G30</f>
        <v>8895</v>
      </c>
      <c r="H64" s="14">
        <f t="shared" ref="H64:H65" si="22">G64-C64</f>
        <v>-9429</v>
      </c>
      <c r="I64" s="13">
        <f t="shared" ref="I64:I65" si="23">(G64-C64)/C64</f>
        <v>-0.51457105435494432</v>
      </c>
      <c r="J64" s="120"/>
      <c r="K64" s="109"/>
      <c r="V64" s="136"/>
      <c r="W64" s="136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</row>
    <row r="65" spans="2:45" s="1" customFormat="1" ht="14.25" x14ac:dyDescent="0.2">
      <c r="B65" s="147" t="s">
        <v>250</v>
      </c>
      <c r="C65" s="141">
        <f>'[1]3. Contratti'!C31</f>
        <v>128</v>
      </c>
      <c r="D65" s="141">
        <f>'[1]3. Contratti'!D31</f>
        <v>203</v>
      </c>
      <c r="E65" s="141">
        <f>'[1]3. Contratti'!E31</f>
        <v>313</v>
      </c>
      <c r="F65" s="141">
        <f>'[1]3. Contratti'!F31</f>
        <v>213</v>
      </c>
      <c r="G65" s="141">
        <f>'[1]3. Contratti'!G31</f>
        <v>292</v>
      </c>
      <c r="H65" s="32">
        <f t="shared" si="22"/>
        <v>164</v>
      </c>
      <c r="I65" s="8">
        <f t="shared" si="23"/>
        <v>1.28125</v>
      </c>
      <c r="J65" s="120"/>
      <c r="K65" s="109"/>
      <c r="V65" s="136"/>
      <c r="W65" s="136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</row>
    <row r="66" spans="2:45" s="1" customFormat="1" ht="24.95" customHeight="1" x14ac:dyDescent="0.2">
      <c r="B66" s="54" t="s">
        <v>254</v>
      </c>
      <c r="C66" s="117"/>
      <c r="D66" s="117"/>
      <c r="E66" s="117"/>
      <c r="F66" s="117"/>
      <c r="G66" s="117"/>
      <c r="H66" s="117"/>
      <c r="I66" s="117"/>
      <c r="J66" s="118"/>
      <c r="K66" s="110"/>
      <c r="L66" s="111"/>
      <c r="V66" s="136"/>
      <c r="W66" s="136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</row>
    <row r="67" spans="2:45" s="1" customFormat="1" ht="14.25" x14ac:dyDescent="0.2">
      <c r="B67" s="91"/>
      <c r="C67" s="95"/>
      <c r="D67" s="95"/>
      <c r="E67" s="95"/>
      <c r="F67" s="95"/>
      <c r="G67" s="95"/>
      <c r="H67" s="110"/>
      <c r="I67" s="110"/>
      <c r="J67" s="111"/>
      <c r="K67" s="110"/>
      <c r="L67" s="111"/>
      <c r="V67" s="136"/>
      <c r="W67" s="136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</row>
    <row r="68" spans="2:45" s="1" customFormat="1" ht="14.25" x14ac:dyDescent="0.2">
      <c r="B68" s="91"/>
      <c r="C68" s="91">
        <v>2017</v>
      </c>
      <c r="D68" s="91">
        <v>2018</v>
      </c>
      <c r="E68" s="91">
        <v>2019</v>
      </c>
      <c r="F68" s="91">
        <v>2020</v>
      </c>
      <c r="G68" s="97">
        <v>2021</v>
      </c>
      <c r="H68" s="108"/>
      <c r="I68" s="110"/>
      <c r="J68" s="111"/>
      <c r="K68" s="110"/>
      <c r="L68" s="111"/>
      <c r="V68" s="136"/>
      <c r="W68" s="136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</row>
    <row r="69" spans="2:45" s="1" customFormat="1" ht="14.25" x14ac:dyDescent="0.2">
      <c r="B69" s="93" t="s">
        <v>145</v>
      </c>
      <c r="C69" s="95">
        <f>C56/$C$56*100</f>
        <v>100</v>
      </c>
      <c r="D69" s="95">
        <f>D56/$C$56*100</f>
        <v>99.733920543169091</v>
      </c>
      <c r="E69" s="95">
        <f>E56/$C$56*100</f>
        <v>109.53298467749335</v>
      </c>
      <c r="F69" s="95">
        <f>F56/$C$56*100</f>
        <v>93.283787503440692</v>
      </c>
      <c r="G69" s="95">
        <f>G56/$C$56*100</f>
        <v>107.8080557849344</v>
      </c>
      <c r="H69" s="110"/>
      <c r="I69" s="110"/>
      <c r="J69" s="111"/>
      <c r="K69" s="110"/>
      <c r="L69" s="111"/>
      <c r="V69" s="136"/>
      <c r="W69" s="136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</row>
    <row r="70" spans="2:45" s="1" customFormat="1" ht="14.25" x14ac:dyDescent="0.2">
      <c r="B70" s="93" t="s">
        <v>146</v>
      </c>
      <c r="C70" s="95">
        <f>C57/$C$57*100</f>
        <v>100</v>
      </c>
      <c r="D70" s="95">
        <f>D57/$C$57*100</f>
        <v>101.62940243626161</v>
      </c>
      <c r="E70" s="95">
        <f>E57/$C$57*100</f>
        <v>98.468187442273845</v>
      </c>
      <c r="F70" s="95">
        <f>F57/$C$57*100</f>
        <v>73.237718488053943</v>
      </c>
      <c r="G70" s="95">
        <f>G57/$C$57*100</f>
        <v>82.418137775996385</v>
      </c>
      <c r="H70" s="110"/>
      <c r="I70" s="110"/>
      <c r="J70" s="111"/>
      <c r="K70" s="110"/>
      <c r="L70" s="111"/>
      <c r="V70" s="136"/>
      <c r="W70" s="136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</row>
    <row r="71" spans="2:45" s="1" customFormat="1" ht="14.25" x14ac:dyDescent="0.2">
      <c r="B71" s="93" t="s">
        <v>148</v>
      </c>
      <c r="C71" s="95">
        <f>C58/$C$58*100</f>
        <v>100</v>
      </c>
      <c r="D71" s="95">
        <f>D58/$C$58*100</f>
        <v>109.83397190293742</v>
      </c>
      <c r="E71" s="95">
        <f>E58/$C$58*100</f>
        <v>114.87867177522351</v>
      </c>
      <c r="F71" s="95">
        <f>F58/$C$58*100</f>
        <v>77.969348659003828</v>
      </c>
      <c r="G71" s="95">
        <f>G58/$C$58*100</f>
        <v>93.997445721583645</v>
      </c>
      <c r="H71" s="110"/>
      <c r="I71" s="110"/>
      <c r="J71" s="111"/>
      <c r="K71" s="110"/>
      <c r="L71" s="111"/>
      <c r="V71" s="136"/>
      <c r="W71" s="136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</row>
    <row r="72" spans="2:45" s="1" customFormat="1" ht="14.25" x14ac:dyDescent="0.2">
      <c r="B72" s="93" t="s">
        <v>147</v>
      </c>
      <c r="C72" s="95">
        <f>C59/$C$59*100</f>
        <v>100</v>
      </c>
      <c r="D72" s="95">
        <f>D59/$C$59*100</f>
        <v>112.20657276995306</v>
      </c>
      <c r="E72" s="95">
        <f>E59/$C$59*100</f>
        <v>128.75586854460096</v>
      </c>
      <c r="F72" s="95">
        <f>F59/$C$59*100</f>
        <v>98.004694835680752</v>
      </c>
      <c r="G72" s="95">
        <f>G59/$C$59*100</f>
        <v>121.18544600938968</v>
      </c>
      <c r="H72" s="110"/>
      <c r="I72" s="110"/>
      <c r="J72" s="111"/>
      <c r="K72" s="110"/>
      <c r="L72" s="111"/>
      <c r="V72" s="136"/>
      <c r="W72" s="136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</row>
    <row r="73" spans="2:45" s="1" customFormat="1" ht="14.25" x14ac:dyDescent="0.2">
      <c r="B73" s="164" t="s">
        <v>150</v>
      </c>
      <c r="C73" s="95">
        <f>C60/$C$60*100</f>
        <v>100</v>
      </c>
      <c r="D73" s="95">
        <f>D60/$C$60*100</f>
        <v>97.158322056833555</v>
      </c>
      <c r="E73" s="95">
        <f>E60/$C$60*100</f>
        <v>88.497970230040593</v>
      </c>
      <c r="F73" s="95">
        <f>F60/$C$60*100</f>
        <v>105.00676589986469</v>
      </c>
      <c r="G73" s="95">
        <f>G60/$C$60*100</f>
        <v>94.451962110960764</v>
      </c>
      <c r="H73" s="110"/>
      <c r="I73" s="110"/>
      <c r="J73" s="111"/>
      <c r="K73" s="110"/>
      <c r="L73" s="111"/>
      <c r="V73" s="136"/>
      <c r="W73" s="136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</row>
    <row r="74" spans="2:45" s="1" customFormat="1" ht="14.25" x14ac:dyDescent="0.2">
      <c r="B74" s="93" t="s">
        <v>149</v>
      </c>
      <c r="C74" s="95">
        <f>C61/$C$61*100</f>
        <v>100</v>
      </c>
      <c r="D74" s="95">
        <f>D61/$C$61*100</f>
        <v>102.07631874298542</v>
      </c>
      <c r="E74" s="95">
        <f>E61/$C$61*100</f>
        <v>100.33670033670035</v>
      </c>
      <c r="F74" s="95">
        <f>F61/$C$61*100</f>
        <v>117.48035914702581</v>
      </c>
      <c r="G74" s="95">
        <f>G61/$C$61*100</f>
        <v>143.06958473625139</v>
      </c>
      <c r="H74" s="110"/>
      <c r="I74" s="110"/>
      <c r="J74" s="111"/>
      <c r="K74" s="110"/>
      <c r="L74" s="111"/>
      <c r="V74" s="136"/>
      <c r="W74" s="136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</row>
    <row r="75" spans="2:45" s="1" customFormat="1" ht="14.25" x14ac:dyDescent="0.2">
      <c r="B75" s="93"/>
      <c r="C75" s="93"/>
      <c r="D75" s="93"/>
      <c r="E75" s="93"/>
      <c r="F75" s="93"/>
      <c r="G75" s="93"/>
      <c r="H75" s="110"/>
      <c r="I75" s="110"/>
      <c r="J75" s="111"/>
      <c r="K75" s="110"/>
      <c r="L75" s="111"/>
      <c r="V75" s="136"/>
      <c r="W75" s="136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</row>
    <row r="76" spans="2:45" s="1" customFormat="1" x14ac:dyDescent="0.2">
      <c r="B76" s="91" t="s">
        <v>249</v>
      </c>
      <c r="C76" s="95">
        <f>C64/$C$64*100</f>
        <v>100</v>
      </c>
      <c r="D76" s="95">
        <f t="shared" ref="D76:G76" si="24">D64/$C$64*100</f>
        <v>82.498362802881459</v>
      </c>
      <c r="E76" s="95">
        <f t="shared" si="24"/>
        <v>62.40449683475223</v>
      </c>
      <c r="F76" s="95">
        <f t="shared" si="24"/>
        <v>39.953067015935382</v>
      </c>
      <c r="G76" s="95">
        <f t="shared" si="24"/>
        <v>48.542894564505566</v>
      </c>
    </row>
    <row r="77" spans="2:45" s="1" customFormat="1" x14ac:dyDescent="0.2">
      <c r="B77" s="164" t="s">
        <v>250</v>
      </c>
      <c r="C77" s="95">
        <f>C65/$C$65*100</f>
        <v>100</v>
      </c>
      <c r="D77" s="95">
        <f t="shared" ref="D77:G77" si="25">D65/$C$65*100</f>
        <v>158.59375</v>
      </c>
      <c r="E77" s="95">
        <f t="shared" si="25"/>
        <v>244.53125</v>
      </c>
      <c r="F77" s="95">
        <f t="shared" si="25"/>
        <v>166.40625</v>
      </c>
      <c r="G77" s="95">
        <f t="shared" si="25"/>
        <v>228.125</v>
      </c>
    </row>
    <row r="78" spans="2:45" s="1" customFormat="1" x14ac:dyDescent="0.2"/>
    <row r="79" spans="2:45" s="1" customFormat="1" x14ac:dyDescent="0.2"/>
    <row r="80" spans="2:45" s="1" customFormat="1" ht="24.95" customHeight="1" x14ac:dyDescent="0.2">
      <c r="B80" s="107" t="s">
        <v>155</v>
      </c>
      <c r="K80" s="106"/>
      <c r="L80" s="106"/>
      <c r="V80" s="135"/>
      <c r="W80" s="135"/>
      <c r="X80" s="136"/>
      <c r="Y80" s="136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</row>
    <row r="81" spans="2:45" s="1" customFormat="1" ht="25.5" x14ac:dyDescent="0.2">
      <c r="B81" s="2" t="s">
        <v>136</v>
      </c>
      <c r="C81" s="137">
        <v>2017</v>
      </c>
      <c r="D81" s="137">
        <v>2018</v>
      </c>
      <c r="E81" s="137">
        <v>2019</v>
      </c>
      <c r="F81" s="138">
        <v>2020</v>
      </c>
      <c r="G81" s="49">
        <v>2021</v>
      </c>
      <c r="H81" s="3" t="s">
        <v>255</v>
      </c>
      <c r="K81" s="139"/>
      <c r="L81" s="140"/>
      <c r="V81" s="135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</row>
    <row r="82" spans="2:45" s="1" customFormat="1" x14ac:dyDescent="0.2">
      <c r="B82" s="33" t="s">
        <v>145</v>
      </c>
      <c r="C82" s="110">
        <f t="shared" ref="C82:G89" si="26">C30-C56</f>
        <v>-907</v>
      </c>
      <c r="D82" s="110">
        <f t="shared" si="26"/>
        <v>-713</v>
      </c>
      <c r="E82" s="110">
        <f t="shared" si="26"/>
        <v>1514</v>
      </c>
      <c r="F82" s="110">
        <f t="shared" si="26"/>
        <v>-551</v>
      </c>
      <c r="G82" s="110">
        <f t="shared" si="26"/>
        <v>-53</v>
      </c>
      <c r="H82" s="110">
        <f t="shared" ref="H82:H91" si="27">G82-C82</f>
        <v>854</v>
      </c>
      <c r="J82" s="120"/>
      <c r="K82" s="109"/>
    </row>
    <row r="83" spans="2:45" s="1" customFormat="1" x14ac:dyDescent="0.2">
      <c r="B83" s="33" t="s">
        <v>146</v>
      </c>
      <c r="C83" s="110">
        <f t="shared" si="26"/>
        <v>1844</v>
      </c>
      <c r="D83" s="110">
        <f t="shared" si="26"/>
        <v>172</v>
      </c>
      <c r="E83" s="110">
        <f t="shared" si="26"/>
        <v>-2282</v>
      </c>
      <c r="F83" s="110">
        <f t="shared" si="26"/>
        <v>-3526</v>
      </c>
      <c r="G83" s="110">
        <f t="shared" si="26"/>
        <v>-1843</v>
      </c>
      <c r="H83" s="110">
        <f t="shared" si="27"/>
        <v>-3687</v>
      </c>
      <c r="J83" s="120"/>
      <c r="K83" s="109"/>
    </row>
    <row r="84" spans="2:45" s="1" customFormat="1" x14ac:dyDescent="0.2">
      <c r="B84" s="33" t="s">
        <v>148</v>
      </c>
      <c r="C84" s="110">
        <f t="shared" si="26"/>
        <v>7385</v>
      </c>
      <c r="D84" s="110">
        <f t="shared" si="26"/>
        <v>6945</v>
      </c>
      <c r="E84" s="110">
        <f t="shared" si="26"/>
        <v>7782</v>
      </c>
      <c r="F84" s="110">
        <f t="shared" si="26"/>
        <v>4974</v>
      </c>
      <c r="G84" s="110">
        <f t="shared" si="26"/>
        <v>7186</v>
      </c>
      <c r="H84" s="110">
        <f>H32-H58</f>
        <v>-199</v>
      </c>
      <c r="J84" s="120"/>
      <c r="K84" s="109"/>
    </row>
    <row r="85" spans="2:45" s="1" customFormat="1" x14ac:dyDescent="0.2">
      <c r="B85" s="33" t="s">
        <v>147</v>
      </c>
      <c r="C85" s="110">
        <f t="shared" si="26"/>
        <v>507</v>
      </c>
      <c r="D85" s="110">
        <f t="shared" si="26"/>
        <v>407</v>
      </c>
      <c r="E85" s="110">
        <f t="shared" si="26"/>
        <v>467</v>
      </c>
      <c r="F85" s="110">
        <f t="shared" si="26"/>
        <v>-22</v>
      </c>
      <c r="G85" s="110">
        <f t="shared" si="26"/>
        <v>140</v>
      </c>
      <c r="H85" s="110">
        <f>H33-H59</f>
        <v>-367</v>
      </c>
      <c r="J85" s="120"/>
      <c r="K85" s="109"/>
    </row>
    <row r="86" spans="2:45" s="1" customFormat="1" x14ac:dyDescent="0.2">
      <c r="B86" s="47" t="s">
        <v>150</v>
      </c>
      <c r="C86" s="110">
        <f t="shared" si="26"/>
        <v>2755</v>
      </c>
      <c r="D86" s="110">
        <f t="shared" si="26"/>
        <v>3579</v>
      </c>
      <c r="E86" s="110">
        <f t="shared" si="26"/>
        <v>2922</v>
      </c>
      <c r="F86" s="110">
        <f t="shared" si="26"/>
        <v>2603</v>
      </c>
      <c r="G86" s="110">
        <f t="shared" si="26"/>
        <v>3415</v>
      </c>
      <c r="H86" s="110">
        <f>H34-H60</f>
        <v>2194</v>
      </c>
      <c r="J86" s="120"/>
      <c r="K86" s="109"/>
    </row>
    <row r="87" spans="2:45" s="1" customFormat="1" x14ac:dyDescent="0.2">
      <c r="B87" s="33" t="s">
        <v>149</v>
      </c>
      <c r="C87" s="110">
        <f t="shared" si="26"/>
        <v>443</v>
      </c>
      <c r="D87" s="110">
        <f t="shared" si="26"/>
        <v>524</v>
      </c>
      <c r="E87" s="110">
        <f t="shared" si="26"/>
        <v>653</v>
      </c>
      <c r="F87" s="110">
        <f t="shared" si="26"/>
        <v>3204</v>
      </c>
      <c r="G87" s="110">
        <f t="shared" si="26"/>
        <v>95</v>
      </c>
      <c r="H87" s="110">
        <f>H35-H61</f>
        <v>1446</v>
      </c>
      <c r="J87" s="120"/>
      <c r="K87" s="109"/>
    </row>
    <row r="88" spans="2:45" s="1" customFormat="1" x14ac:dyDescent="0.2">
      <c r="B88" s="33" t="s">
        <v>6</v>
      </c>
      <c r="C88" s="110">
        <f t="shared" si="26"/>
        <v>185</v>
      </c>
      <c r="D88" s="110">
        <f t="shared" si="26"/>
        <v>79</v>
      </c>
      <c r="E88" s="110">
        <f t="shared" si="26"/>
        <v>77</v>
      </c>
      <c r="F88" s="110">
        <f t="shared" si="26"/>
        <v>79</v>
      </c>
      <c r="G88" s="110">
        <f t="shared" si="26"/>
        <v>56</v>
      </c>
      <c r="H88" s="110">
        <f>H36-H62</f>
        <v>-1371</v>
      </c>
      <c r="J88" s="120"/>
      <c r="K88" s="109"/>
    </row>
    <row r="89" spans="2:45" s="1" customFormat="1" ht="27.75" customHeight="1" x14ac:dyDescent="0.2">
      <c r="B89" s="146" t="s">
        <v>251</v>
      </c>
      <c r="C89" s="117">
        <f t="shared" si="26"/>
        <v>12212</v>
      </c>
      <c r="D89" s="117">
        <f t="shared" si="26"/>
        <v>10993</v>
      </c>
      <c r="E89" s="117">
        <f t="shared" si="26"/>
        <v>11133</v>
      </c>
      <c r="F89" s="117">
        <f t="shared" si="26"/>
        <v>6761</v>
      </c>
      <c r="G89" s="117">
        <f t="shared" si="26"/>
        <v>8996</v>
      </c>
      <c r="H89" s="117">
        <f t="shared" si="27"/>
        <v>-3216</v>
      </c>
      <c r="J89" s="120"/>
      <c r="K89" s="109"/>
      <c r="V89" s="136"/>
      <c r="W89" s="136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</row>
    <row r="90" spans="2:45" s="1" customFormat="1" ht="14.25" x14ac:dyDescent="0.2">
      <c r="B90" s="33" t="s">
        <v>249</v>
      </c>
      <c r="C90" s="110">
        <f>C38-C64</f>
        <v>267</v>
      </c>
      <c r="D90" s="110">
        <f t="shared" ref="D90:G90" si="28">D38-D64</f>
        <v>64</v>
      </c>
      <c r="E90" s="110">
        <f t="shared" si="28"/>
        <v>-46</v>
      </c>
      <c r="F90" s="110">
        <f t="shared" si="28"/>
        <v>156</v>
      </c>
      <c r="G90" s="110">
        <f t="shared" si="28"/>
        <v>-1</v>
      </c>
      <c r="H90" s="14">
        <f t="shared" si="27"/>
        <v>-268</v>
      </c>
      <c r="J90" s="120"/>
      <c r="K90" s="109"/>
      <c r="V90" s="136"/>
      <c r="W90" s="136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</row>
    <row r="91" spans="2:45" s="1" customFormat="1" ht="14.25" x14ac:dyDescent="0.2">
      <c r="B91" s="147" t="s">
        <v>250</v>
      </c>
      <c r="C91" s="141">
        <f>C39-C65</f>
        <v>-49</v>
      </c>
      <c r="D91" s="141">
        <f t="shared" ref="D91:G91" si="29">D39-D65</f>
        <v>24</v>
      </c>
      <c r="E91" s="141">
        <f t="shared" si="29"/>
        <v>382</v>
      </c>
      <c r="F91" s="141">
        <f t="shared" si="29"/>
        <v>23</v>
      </c>
      <c r="G91" s="141">
        <f t="shared" si="29"/>
        <v>-34</v>
      </c>
      <c r="H91" s="32">
        <f t="shared" si="27"/>
        <v>15</v>
      </c>
      <c r="J91" s="120"/>
      <c r="K91" s="109"/>
      <c r="V91" s="136"/>
      <c r="W91" s="136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</row>
    <row r="92" spans="2:45" s="1" customFormat="1" ht="24.95" customHeight="1" x14ac:dyDescent="0.2">
      <c r="B92" s="54" t="s">
        <v>254</v>
      </c>
      <c r="C92" s="117"/>
      <c r="D92" s="117"/>
      <c r="E92" s="117"/>
      <c r="F92" s="117"/>
      <c r="G92" s="117"/>
      <c r="H92" s="117"/>
      <c r="J92" s="118"/>
      <c r="K92" s="110"/>
      <c r="L92" s="111"/>
      <c r="V92" s="136"/>
      <c r="W92" s="136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</row>
    <row r="93" spans="2:45" s="1" customFormat="1" ht="14.25" x14ac:dyDescent="0.2">
      <c r="B93" s="106"/>
      <c r="C93" s="110"/>
      <c r="D93" s="110"/>
      <c r="E93" s="110"/>
      <c r="F93" s="110"/>
      <c r="G93" s="110"/>
      <c r="H93" s="110"/>
      <c r="J93" s="111"/>
      <c r="K93" s="110"/>
      <c r="L93" s="111"/>
      <c r="V93" s="136"/>
      <c r="W93" s="136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</row>
    <row r="94" spans="2:45" s="1" customFormat="1" ht="14.25" x14ac:dyDescent="0.2">
      <c r="B94" s="91"/>
      <c r="C94" s="91"/>
      <c r="D94" s="91"/>
      <c r="E94" s="91"/>
      <c r="F94" s="91"/>
      <c r="G94" s="97"/>
      <c r="H94" s="97"/>
      <c r="I94" s="95"/>
      <c r="J94" s="111"/>
      <c r="K94" s="110"/>
      <c r="L94" s="111"/>
      <c r="V94" s="136"/>
      <c r="W94" s="136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</row>
    <row r="95" spans="2:45" s="1" customFormat="1" ht="14.25" x14ac:dyDescent="0.2">
      <c r="B95" s="93"/>
      <c r="C95" s="95"/>
      <c r="D95" s="95"/>
      <c r="E95" s="95"/>
      <c r="F95" s="95"/>
      <c r="G95" s="95"/>
      <c r="H95" s="95"/>
      <c r="I95" s="95"/>
      <c r="J95" s="111"/>
      <c r="K95" s="110"/>
      <c r="L95" s="111"/>
      <c r="V95" s="136"/>
      <c r="W95" s="136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</row>
    <row r="96" spans="2:45" s="1" customFormat="1" ht="14.25" x14ac:dyDescent="0.2">
      <c r="B96" s="91"/>
      <c r="C96" s="91">
        <v>2017</v>
      </c>
      <c r="D96" s="91">
        <v>2018</v>
      </c>
      <c r="E96" s="91">
        <v>2019</v>
      </c>
      <c r="F96" s="91">
        <v>2020</v>
      </c>
      <c r="G96" s="97">
        <v>2021</v>
      </c>
      <c r="H96" s="95"/>
      <c r="I96" s="95"/>
      <c r="J96" s="111"/>
      <c r="K96" s="110"/>
      <c r="L96" s="111"/>
      <c r="V96" s="136"/>
      <c r="W96" s="136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</row>
    <row r="97" spans="2:45" s="1" customFormat="1" ht="14.25" x14ac:dyDescent="0.2">
      <c r="B97" s="93" t="s">
        <v>145</v>
      </c>
      <c r="C97" s="95">
        <f>C82/$C$82*100</f>
        <v>100</v>
      </c>
      <c r="D97" s="95">
        <f>D82/$C$82*100</f>
        <v>78.610804851157667</v>
      </c>
      <c r="E97" s="95">
        <f>E82/$C$82*100</f>
        <v>-166.9239250275634</v>
      </c>
      <c r="F97" s="95">
        <f>F82/$C$82*100</f>
        <v>60.749724366041903</v>
      </c>
      <c r="G97" s="95">
        <f>G82/$C$82*100</f>
        <v>5.843439911797133</v>
      </c>
      <c r="H97" s="95"/>
      <c r="I97" s="95"/>
      <c r="J97" s="111"/>
      <c r="K97" s="110"/>
      <c r="L97" s="111"/>
      <c r="V97" s="136"/>
      <c r="W97" s="136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</row>
    <row r="98" spans="2:45" s="1" customFormat="1" ht="14.25" x14ac:dyDescent="0.2">
      <c r="B98" s="93" t="s">
        <v>146</v>
      </c>
      <c r="C98" s="95">
        <f>C83/$C$83*100</f>
        <v>100</v>
      </c>
      <c r="D98" s="95">
        <f>D83/$C$83*100</f>
        <v>9.3275488069414312</v>
      </c>
      <c r="E98" s="95">
        <f>E83/$C$83*100</f>
        <v>-123.7527114967462</v>
      </c>
      <c r="F98" s="95">
        <f>F83/$C$83*100</f>
        <v>-191.21475054229936</v>
      </c>
      <c r="G98" s="95">
        <f>G83/$C$83*100</f>
        <v>-99.945770065075919</v>
      </c>
      <c r="H98" s="95"/>
      <c r="I98" s="95"/>
      <c r="J98" s="111"/>
      <c r="K98" s="110"/>
      <c r="L98" s="111"/>
      <c r="V98" s="136"/>
      <c r="W98" s="136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</row>
    <row r="99" spans="2:45" s="1" customFormat="1" ht="14.25" x14ac:dyDescent="0.2">
      <c r="B99" s="93" t="s">
        <v>148</v>
      </c>
      <c r="C99" s="95">
        <f>C84/$C$84*100</f>
        <v>100</v>
      </c>
      <c r="D99" s="95">
        <f>D84/$C$84*100</f>
        <v>94.041976980365604</v>
      </c>
      <c r="E99" s="95">
        <f>E84/$C$84*100</f>
        <v>105.3757616790792</v>
      </c>
      <c r="F99" s="95">
        <f>F84/$C$84*100</f>
        <v>67.352742044685172</v>
      </c>
      <c r="G99" s="95">
        <f>G84/$C$84*100</f>
        <v>97.305348679756264</v>
      </c>
      <c r="H99" s="95"/>
      <c r="I99" s="95"/>
      <c r="J99" s="111"/>
      <c r="K99" s="110"/>
      <c r="L99" s="111"/>
      <c r="V99" s="136"/>
      <c r="W99" s="136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</row>
    <row r="100" spans="2:45" s="1" customFormat="1" ht="14.25" x14ac:dyDescent="0.2">
      <c r="B100" s="93" t="s">
        <v>147</v>
      </c>
      <c r="C100" s="95">
        <f>C85/$C$85*100</f>
        <v>100</v>
      </c>
      <c r="D100" s="95">
        <f>D85/$C$85*100</f>
        <v>80.276134122287971</v>
      </c>
      <c r="E100" s="95">
        <f>E85/$C$85*100</f>
        <v>92.110453648915197</v>
      </c>
      <c r="F100" s="95">
        <f>F85/$C$85*100</f>
        <v>-4.3392504930966469</v>
      </c>
      <c r="G100" s="95">
        <f>G85/$C$85*100</f>
        <v>27.613412228796847</v>
      </c>
      <c r="H100" s="95"/>
      <c r="I100" s="95"/>
      <c r="J100" s="111"/>
      <c r="K100" s="110"/>
      <c r="L100" s="111"/>
      <c r="V100" s="136"/>
      <c r="W100" s="136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</row>
    <row r="101" spans="2:45" s="1" customFormat="1" ht="14.25" x14ac:dyDescent="0.2">
      <c r="B101" s="164" t="s">
        <v>150</v>
      </c>
      <c r="C101" s="95">
        <f>C86/$C$86*100</f>
        <v>100</v>
      </c>
      <c r="D101" s="95">
        <f>D86/$C$86*100</f>
        <v>129.90925589836661</v>
      </c>
      <c r="E101" s="95">
        <f>E86/$C$86*100</f>
        <v>106.06170598911071</v>
      </c>
      <c r="F101" s="95">
        <f>F86/$C$86*100</f>
        <v>94.482758620689651</v>
      </c>
      <c r="G101" s="95">
        <f>G86/$C$86*100</f>
        <v>123.95644283121597</v>
      </c>
      <c r="H101" s="95"/>
      <c r="I101" s="95"/>
      <c r="J101" s="111"/>
      <c r="K101" s="110"/>
      <c r="L101" s="111"/>
      <c r="V101" s="136"/>
      <c r="W101" s="136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</row>
    <row r="102" spans="2:45" s="1" customFormat="1" ht="14.25" x14ac:dyDescent="0.2">
      <c r="B102" s="93" t="s">
        <v>149</v>
      </c>
      <c r="C102" s="95">
        <f>C87/$C$87*100</f>
        <v>100</v>
      </c>
      <c r="D102" s="95">
        <f>D87/$C$87*100</f>
        <v>118.2844243792325</v>
      </c>
      <c r="E102" s="95">
        <f>E87/$C$87*100</f>
        <v>147.4040632054176</v>
      </c>
      <c r="F102" s="95">
        <f>F87/$C$87*100</f>
        <v>723.25056433408577</v>
      </c>
      <c r="G102" s="95">
        <f>G87/$C$87*100</f>
        <v>21.444695259593679</v>
      </c>
      <c r="H102" s="95"/>
      <c r="I102" s="95"/>
      <c r="J102" s="111"/>
      <c r="K102" s="110"/>
      <c r="L102" s="111"/>
      <c r="V102" s="136"/>
      <c r="W102" s="136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</row>
    <row r="103" spans="2:45" s="1" customFormat="1" ht="14.25" x14ac:dyDescent="0.2">
      <c r="B103" s="93"/>
      <c r="C103" s="93"/>
      <c r="D103" s="93"/>
      <c r="E103" s="93"/>
      <c r="F103" s="93"/>
      <c r="G103" s="93"/>
      <c r="H103" s="95"/>
      <c r="I103" s="95"/>
      <c r="J103" s="111"/>
      <c r="K103" s="110"/>
      <c r="L103" s="111"/>
      <c r="V103" s="136"/>
      <c r="W103" s="136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</row>
    <row r="104" spans="2:45" s="1" customFormat="1" ht="14.25" x14ac:dyDescent="0.2">
      <c r="B104" s="91" t="s">
        <v>249</v>
      </c>
      <c r="C104" s="95">
        <f>C90/$C$90*100</f>
        <v>100</v>
      </c>
      <c r="D104" s="95">
        <f>D90/$C$90*100</f>
        <v>23.970037453183522</v>
      </c>
      <c r="E104" s="95">
        <f>E90/$C$90*100</f>
        <v>-17.228464419475657</v>
      </c>
      <c r="F104" s="95">
        <f>F90/$C$90*100</f>
        <v>58.426966292134829</v>
      </c>
      <c r="G104" s="95">
        <f>G90/$C$90*100</f>
        <v>-0.37453183520599254</v>
      </c>
      <c r="H104" s="95"/>
      <c r="I104" s="95"/>
      <c r="J104" s="111"/>
      <c r="K104" s="110"/>
      <c r="L104" s="111"/>
      <c r="V104" s="136"/>
      <c r="W104" s="136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</row>
    <row r="105" spans="2:45" s="1" customFormat="1" ht="14.25" x14ac:dyDescent="0.2">
      <c r="B105" s="164" t="s">
        <v>250</v>
      </c>
      <c r="C105" s="95">
        <f>C91/$C$91*100</f>
        <v>100</v>
      </c>
      <c r="D105" s="95">
        <f>D91/$C$91*100</f>
        <v>-48.979591836734691</v>
      </c>
      <c r="E105" s="95">
        <f>E91/$C$91*100</f>
        <v>-779.59183673469386</v>
      </c>
      <c r="F105" s="95">
        <f>F91/$C$91*100</f>
        <v>-46.938775510204081</v>
      </c>
      <c r="G105" s="95">
        <f>G91/$C$91*100</f>
        <v>69.387755102040813</v>
      </c>
      <c r="H105" s="95"/>
      <c r="I105" s="95"/>
      <c r="J105" s="111"/>
      <c r="K105" s="110"/>
      <c r="L105" s="111"/>
      <c r="V105" s="136"/>
      <c r="W105" s="136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</row>
    <row r="106" spans="2:45" s="1" customFormat="1" x14ac:dyDescent="0.2">
      <c r="B106" s="93"/>
      <c r="C106" s="93"/>
      <c r="D106" s="93"/>
      <c r="E106" s="93"/>
      <c r="F106" s="93"/>
      <c r="G106" s="93"/>
      <c r="H106" s="93"/>
      <c r="I106" s="93"/>
    </row>
    <row r="107" spans="2:45" s="1" customFormat="1" x14ac:dyDescent="0.2">
      <c r="B107" s="93"/>
      <c r="C107" s="93"/>
      <c r="D107" s="93"/>
      <c r="E107" s="93"/>
      <c r="F107" s="93"/>
      <c r="G107" s="93"/>
      <c r="H107" s="93"/>
      <c r="I107" s="93"/>
    </row>
    <row r="108" spans="2:45" s="1" customFormat="1" x14ac:dyDescent="0.2">
      <c r="B108" s="93"/>
      <c r="C108" s="93"/>
      <c r="D108" s="93"/>
      <c r="E108" s="93"/>
      <c r="F108" s="93"/>
      <c r="G108" s="93"/>
      <c r="H108" s="93"/>
      <c r="I108" s="93"/>
    </row>
    <row r="109" spans="2:45" s="1" customFormat="1" x14ac:dyDescent="0.2"/>
    <row r="110" spans="2:45" s="1" customFormat="1" x14ac:dyDescent="0.2"/>
    <row r="111" spans="2:45" s="1" customFormat="1" x14ac:dyDescent="0.2"/>
    <row r="112" spans="2:45" s="1" customFormat="1" x14ac:dyDescent="0.2"/>
  </sheetData>
  <sheetProtection sheet="1" objects="1" scenarios="1"/>
  <mergeCells count="6">
    <mergeCell ref="B24:T26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83BB-18ED-4B79-8B3F-7377D55964E9}">
  <sheetPr>
    <tabColor theme="0"/>
    <pageSetUpPr fitToPage="1"/>
  </sheetPr>
  <dimension ref="B2:AS83"/>
  <sheetViews>
    <sheetView zoomScaleNormal="100" zoomScalePageLayoutView="125" workbookViewId="0">
      <selection activeCell="U3" sqref="U3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16384" width="8.75" style="33"/>
  </cols>
  <sheetData>
    <row r="2" spans="2:44" ht="15" customHeight="1" x14ac:dyDescent="0.2">
      <c r="B2" s="175" t="s">
        <v>156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127"/>
      <c r="X5" s="161"/>
      <c r="Y5" s="161"/>
      <c r="Z5" s="161"/>
      <c r="AA5" s="161"/>
      <c r="AB5" s="161"/>
      <c r="AC5" s="161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158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31"/>
      <c r="W6" s="127"/>
      <c r="X6" s="161"/>
      <c r="Y6" s="161"/>
      <c r="Z6" s="161"/>
      <c r="AA6" s="161"/>
      <c r="AB6" s="161"/>
      <c r="AC6" s="161"/>
      <c r="AD6" s="133"/>
      <c r="AE6" s="133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W7" s="122"/>
      <c r="X7" s="161"/>
      <c r="Y7" s="161"/>
      <c r="Z7" s="161"/>
      <c r="AA7" s="161"/>
      <c r="AB7" s="161"/>
      <c r="AC7" s="161"/>
      <c r="AD7" s="133"/>
      <c r="AE7" s="133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  <c r="W8" s="127"/>
      <c r="X8" s="161"/>
      <c r="Y8" s="161"/>
      <c r="Z8" s="161"/>
      <c r="AA8" s="161"/>
      <c r="AB8" s="161"/>
      <c r="AC8" s="161"/>
      <c r="AD8" s="133"/>
      <c r="AE8" s="133"/>
      <c r="AF8" s="133"/>
    </row>
    <row r="9" spans="2:44" ht="19.5" customHeight="1" x14ac:dyDescent="0.2">
      <c r="B9" s="1" t="s">
        <v>100</v>
      </c>
      <c r="C9" s="9">
        <f>G25</f>
        <v>29723</v>
      </c>
      <c r="D9" s="14">
        <f>G25-F25</f>
        <v>5741</v>
      </c>
      <c r="E9" s="13">
        <f>(G25-F25)/F25</f>
        <v>0.23938787423901259</v>
      </c>
      <c r="F9" s="9">
        <f>G43</f>
        <v>21976</v>
      </c>
      <c r="G9" s="14">
        <f>G43-F43</f>
        <v>3243</v>
      </c>
      <c r="H9" s="13">
        <f>(G43-F43)/F43</f>
        <v>0.17311695937650137</v>
      </c>
      <c r="I9" s="9">
        <f>G61</f>
        <v>7747</v>
      </c>
      <c r="J9" s="14">
        <f>G61-F61</f>
        <v>2498</v>
      </c>
      <c r="K9" s="50"/>
      <c r="L9" s="50"/>
      <c r="M9" s="50"/>
      <c r="N9" s="50"/>
      <c r="O9" s="14"/>
      <c r="P9" s="15"/>
      <c r="Q9" s="16"/>
      <c r="W9" s="127"/>
      <c r="X9" s="122"/>
      <c r="Y9" s="122"/>
      <c r="Z9" s="122"/>
      <c r="AA9" s="122"/>
      <c r="AB9" s="122"/>
      <c r="AC9" s="127"/>
      <c r="AD9" s="123"/>
      <c r="AE9" s="123"/>
      <c r="AF9" s="123"/>
    </row>
    <row r="10" spans="2:44" ht="13.5" customHeight="1" x14ac:dyDescent="0.2">
      <c r="B10" s="1" t="s">
        <v>99</v>
      </c>
      <c r="C10" s="9">
        <f>G26</f>
        <v>33898</v>
      </c>
      <c r="D10" s="14">
        <f>G26-F26</f>
        <v>3381</v>
      </c>
      <c r="E10" s="13">
        <f>(G26-F26)/F26</f>
        <v>0.11079070681914999</v>
      </c>
      <c r="F10" s="9">
        <f>G44</f>
        <v>30802</v>
      </c>
      <c r="G10" s="14">
        <f>G44-F44</f>
        <v>3356</v>
      </c>
      <c r="H10" s="13">
        <f>(G44-F44)/F44</f>
        <v>0.12227647015958609</v>
      </c>
      <c r="I10" s="9">
        <f>G62</f>
        <v>3096</v>
      </c>
      <c r="J10" s="14">
        <f>G62-F62</f>
        <v>25</v>
      </c>
      <c r="K10" s="50"/>
      <c r="L10" s="50"/>
      <c r="M10" s="50"/>
      <c r="N10" s="50"/>
      <c r="O10" s="14"/>
      <c r="P10" s="15"/>
      <c r="Q10" s="16"/>
      <c r="W10" s="127"/>
      <c r="X10" s="124"/>
      <c r="Y10" s="124"/>
      <c r="Z10" s="124"/>
      <c r="AA10" s="124"/>
      <c r="AB10" s="124"/>
      <c r="AC10" s="127"/>
      <c r="AD10" s="123"/>
      <c r="AE10" s="123"/>
      <c r="AF10" s="123"/>
    </row>
    <row r="11" spans="2:44" ht="15.75" customHeight="1" x14ac:dyDescent="0.2">
      <c r="B11" s="1" t="s">
        <v>98</v>
      </c>
      <c r="C11" s="12">
        <f>G27</f>
        <v>13552</v>
      </c>
      <c r="D11" s="14">
        <f>G27-F27</f>
        <v>1377</v>
      </c>
      <c r="E11" s="13">
        <f>(G27-F27)/F27</f>
        <v>0.11310061601642711</v>
      </c>
      <c r="F11" s="9">
        <f>G45</f>
        <v>15408</v>
      </c>
      <c r="G11" s="14">
        <f>G45-F45</f>
        <v>1699</v>
      </c>
      <c r="H11" s="13">
        <f>(G45-F45)/F45</f>
        <v>0.12393318258078634</v>
      </c>
      <c r="I11" s="9">
        <f>G63</f>
        <v>-1856</v>
      </c>
      <c r="J11" s="14">
        <f>G63-F63</f>
        <v>-322</v>
      </c>
      <c r="K11" s="50"/>
      <c r="L11" s="50"/>
      <c r="M11" s="50"/>
      <c r="N11" s="50"/>
      <c r="O11" s="14"/>
      <c r="P11" s="15"/>
      <c r="Q11" s="16"/>
      <c r="W11" s="127"/>
      <c r="X11" s="124"/>
      <c r="Y11" s="124"/>
      <c r="Z11" s="124"/>
      <c r="AA11" s="124"/>
      <c r="AB11" s="124"/>
      <c r="AC11" s="127"/>
      <c r="AD11" s="123"/>
      <c r="AE11" s="123"/>
      <c r="AF11" s="123"/>
    </row>
    <row r="12" spans="2:44" ht="15.75" customHeight="1" x14ac:dyDescent="0.2">
      <c r="B12" s="1" t="s">
        <v>97</v>
      </c>
      <c r="C12" s="12">
        <f t="shared" ref="C12:C13" si="0">G28</f>
        <v>244</v>
      </c>
      <c r="D12" s="14">
        <f t="shared" ref="D12:D13" si="1">G28-F28</f>
        <v>48</v>
      </c>
      <c r="E12" s="13">
        <f t="shared" ref="E12:E13" si="2">(G28-F28)/F28</f>
        <v>0.24489795918367346</v>
      </c>
      <c r="F12" s="9">
        <f t="shared" ref="F12:F13" si="3">G46</f>
        <v>250</v>
      </c>
      <c r="G12" s="14">
        <f t="shared" ref="G12:G13" si="4">G46-F46</f>
        <v>26</v>
      </c>
      <c r="H12" s="13">
        <f t="shared" ref="H12:H13" si="5">(G46-F46)/F46</f>
        <v>0.11607142857142858</v>
      </c>
      <c r="I12" s="9">
        <f t="shared" ref="I12:I13" si="6">G64</f>
        <v>-6</v>
      </c>
      <c r="J12" s="14">
        <f t="shared" ref="J12:J13" si="7">G64-F64</f>
        <v>22</v>
      </c>
      <c r="K12" s="50"/>
      <c r="L12" s="50"/>
      <c r="M12" s="50"/>
      <c r="N12" s="50"/>
      <c r="O12" s="14"/>
      <c r="P12" s="15"/>
      <c r="Q12" s="16"/>
      <c r="W12" s="122"/>
      <c r="X12" s="163"/>
      <c r="Y12" s="163"/>
      <c r="Z12" s="163"/>
      <c r="AA12" s="163"/>
      <c r="AB12" s="163"/>
      <c r="AC12" s="127"/>
      <c r="AD12" s="123"/>
      <c r="AE12" s="123"/>
      <c r="AF12" s="123"/>
    </row>
    <row r="13" spans="2:44" ht="15.75" customHeight="1" x14ac:dyDescent="0.2">
      <c r="B13" s="133" t="s">
        <v>119</v>
      </c>
      <c r="C13" s="12">
        <f t="shared" si="0"/>
        <v>27</v>
      </c>
      <c r="D13" s="14">
        <f t="shared" si="1"/>
        <v>20</v>
      </c>
      <c r="E13" s="13">
        <f t="shared" si="2"/>
        <v>2.8571428571428572</v>
      </c>
      <c r="F13" s="9">
        <f t="shared" si="3"/>
        <v>12</v>
      </c>
      <c r="G13" s="14">
        <f t="shared" si="4"/>
        <v>8</v>
      </c>
      <c r="H13" s="13">
        <f t="shared" si="5"/>
        <v>2</v>
      </c>
      <c r="I13" s="9">
        <f t="shared" si="6"/>
        <v>15</v>
      </c>
      <c r="J13" s="14">
        <f t="shared" si="7"/>
        <v>12</v>
      </c>
      <c r="K13" s="50"/>
      <c r="L13" s="50"/>
      <c r="M13" s="50"/>
      <c r="N13" s="50"/>
      <c r="O13" s="14"/>
      <c r="P13" s="15"/>
      <c r="Q13" s="16"/>
      <c r="W13" s="127"/>
      <c r="X13" s="124"/>
      <c r="Y13" s="124"/>
      <c r="Z13" s="124"/>
      <c r="AA13" s="124"/>
      <c r="AB13" s="124"/>
      <c r="AC13" s="127"/>
      <c r="AD13" s="123"/>
      <c r="AE13" s="123"/>
      <c r="AF13" s="123"/>
    </row>
    <row r="14" spans="2:44" ht="21" customHeight="1" x14ac:dyDescent="0.2">
      <c r="B14" s="121" t="s">
        <v>127</v>
      </c>
      <c r="C14" s="10">
        <f t="shared" ref="C14" si="8">G30</f>
        <v>77444</v>
      </c>
      <c r="D14" s="14">
        <f t="shared" ref="D14" si="9">G30-F30</f>
        <v>10567</v>
      </c>
      <c r="E14" s="13">
        <f t="shared" ref="E14" si="10">(G30-F30)/F30</f>
        <v>0.15800648952554691</v>
      </c>
      <c r="F14" s="9">
        <f t="shared" ref="F14" si="11">G48</f>
        <v>68448</v>
      </c>
      <c r="G14" s="14">
        <f t="shared" ref="G14" si="12">G48-F48</f>
        <v>8332</v>
      </c>
      <c r="H14" s="13">
        <f t="shared" ref="H14" si="13">(G48-F48)/F48</f>
        <v>0.13859870916228625</v>
      </c>
      <c r="I14" s="9">
        <f t="shared" ref="I14" si="14">G66</f>
        <v>8996</v>
      </c>
      <c r="J14" s="14">
        <f t="shared" ref="J14" si="15">G66-F66</f>
        <v>2235</v>
      </c>
      <c r="K14" s="50"/>
      <c r="L14" s="50"/>
      <c r="M14" s="50"/>
      <c r="N14" s="50"/>
      <c r="O14" s="14"/>
      <c r="P14" s="15"/>
      <c r="Q14" s="16"/>
      <c r="W14" s="34"/>
      <c r="X14" s="34"/>
      <c r="Y14" s="34"/>
      <c r="Z14" s="34"/>
      <c r="AA14" s="34"/>
      <c r="AB14" s="34"/>
      <c r="AC14" s="127"/>
      <c r="AD14" s="123"/>
      <c r="AE14" s="123"/>
      <c r="AF14" s="123"/>
    </row>
    <row r="15" spans="2:44" ht="24.95" customHeight="1" x14ac:dyDescent="0.2">
      <c r="B15" s="54" t="s">
        <v>253</v>
      </c>
      <c r="C15" s="44"/>
      <c r="D15" s="44"/>
      <c r="E15" s="44"/>
      <c r="F15" s="44"/>
      <c r="G15" s="44"/>
      <c r="H15" s="44"/>
      <c r="I15" s="44"/>
      <c r="J15" s="44"/>
      <c r="K15" s="50"/>
      <c r="L15" s="50"/>
      <c r="M15" s="50"/>
      <c r="N15" s="50"/>
      <c r="O15" s="34"/>
      <c r="P15" s="34"/>
      <c r="Q15" s="34"/>
      <c r="W15" s="34"/>
      <c r="X15" s="34"/>
      <c r="Y15" s="34"/>
      <c r="Z15" s="34"/>
      <c r="AA15" s="34"/>
      <c r="AB15" s="34"/>
      <c r="AC15" s="127"/>
      <c r="AD15" s="133"/>
      <c r="AE15" s="122"/>
      <c r="AF15" s="133"/>
    </row>
    <row r="16" spans="2:44" ht="24.95" customHeight="1" x14ac:dyDescent="0.2">
      <c r="B16" s="47"/>
      <c r="C16" s="34"/>
      <c r="D16" s="34"/>
      <c r="E16" s="34"/>
      <c r="F16" s="34"/>
      <c r="G16" s="34"/>
      <c r="H16" s="34"/>
      <c r="I16" s="34"/>
      <c r="J16" s="34"/>
      <c r="K16" s="50"/>
      <c r="L16" s="50"/>
      <c r="M16" s="50"/>
      <c r="N16" s="50"/>
      <c r="O16" s="34"/>
      <c r="P16" s="34"/>
      <c r="Q16" s="34"/>
      <c r="W16" s="34"/>
      <c r="X16" s="34"/>
      <c r="Y16" s="34"/>
      <c r="Z16" s="34"/>
      <c r="AA16" s="34"/>
      <c r="AB16" s="34"/>
      <c r="AC16" s="127"/>
      <c r="AD16" s="133"/>
      <c r="AE16" s="122"/>
      <c r="AF16" s="133"/>
    </row>
    <row r="17" spans="2:32" ht="24.95" customHeight="1" x14ac:dyDescent="0.2">
      <c r="B17" s="47"/>
      <c r="C17" s="34"/>
      <c r="D17" s="34"/>
      <c r="E17" s="34"/>
      <c r="F17" s="34"/>
      <c r="G17" s="34"/>
      <c r="H17" s="34"/>
      <c r="I17" s="34"/>
      <c r="J17" s="34"/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24.95" customHeight="1" x14ac:dyDescent="0.2">
      <c r="B18" s="47"/>
      <c r="C18" s="34"/>
      <c r="D18" s="34"/>
      <c r="E18" s="34"/>
      <c r="F18" s="34"/>
      <c r="G18" s="34"/>
      <c r="H18" s="34"/>
      <c r="I18" s="34"/>
      <c r="J18" s="34"/>
      <c r="K18" s="50"/>
      <c r="L18" s="50"/>
      <c r="M18" s="50"/>
      <c r="N18" s="50"/>
      <c r="O18" s="34"/>
      <c r="P18" s="34"/>
      <c r="Q18" s="34"/>
      <c r="W18" s="133"/>
      <c r="AC18" s="131"/>
      <c r="AD18" s="133"/>
      <c r="AE18" s="122"/>
      <c r="AF18" s="133"/>
    </row>
    <row r="19" spans="2:32" ht="14.25" x14ac:dyDescent="0.2">
      <c r="B19" s="175" t="s">
        <v>157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V19" s="1"/>
      <c r="X19" s="1"/>
      <c r="Z19" s="1"/>
      <c r="AB19" s="1"/>
      <c r="AF19" s="126"/>
    </row>
    <row r="20" spans="2:32" ht="14.25" x14ac:dyDescent="0.2"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V20" s="1"/>
      <c r="W20" s="1"/>
      <c r="X20" s="1"/>
      <c r="Y20" s="1"/>
      <c r="Z20" s="1"/>
      <c r="AA20" s="1"/>
      <c r="AB20" s="1"/>
      <c r="AC20" s="1"/>
      <c r="AD20" s="133"/>
      <c r="AE20" s="133"/>
      <c r="AF20" s="133"/>
    </row>
    <row r="21" spans="2:32" ht="14.25" x14ac:dyDescent="0.2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V21" s="1"/>
      <c r="W21" s="1"/>
      <c r="X21" s="1"/>
      <c r="Y21" s="1"/>
      <c r="Z21" s="1"/>
      <c r="AA21" s="1"/>
      <c r="AB21" s="1"/>
      <c r="AC21" s="1"/>
      <c r="AD21" s="133"/>
      <c r="AE21" s="133"/>
      <c r="AF21" s="13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33"/>
      <c r="AE22" s="133"/>
      <c r="AF22" s="133"/>
    </row>
    <row r="23" spans="2:32" ht="24.95" customHeight="1" x14ac:dyDescent="0.2">
      <c r="B23" s="37" t="s">
        <v>159</v>
      </c>
      <c r="K23" s="34"/>
      <c r="L23" s="34"/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25.5" x14ac:dyDescent="0.2">
      <c r="B24" s="40" t="s">
        <v>135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2" t="s">
        <v>124</v>
      </c>
      <c r="I24" s="42" t="s">
        <v>125</v>
      </c>
      <c r="K24" s="50"/>
      <c r="L24" s="51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33"/>
    </row>
    <row r="25" spans="2:32" ht="14.25" x14ac:dyDescent="0.2">
      <c r="B25" s="1" t="s">
        <v>100</v>
      </c>
      <c r="C25" s="14">
        <f>'[1]3. Classe età'!C9</f>
        <v>34778</v>
      </c>
      <c r="D25" s="14">
        <f>'[1]3. Classe età'!D9</f>
        <v>34256</v>
      </c>
      <c r="E25" s="14">
        <f>'[1]3. Classe età'!E9</f>
        <v>34718</v>
      </c>
      <c r="F25" s="14">
        <f>'[1]3. Classe età'!F9</f>
        <v>23982</v>
      </c>
      <c r="G25" s="14">
        <f>'[1]3. Classe età'!G9</f>
        <v>29723</v>
      </c>
      <c r="H25" s="14">
        <f>G25-C25</f>
        <v>-5055</v>
      </c>
      <c r="I25" s="13">
        <f>(G25-C25)/C25</f>
        <v>-0.14535050894243487</v>
      </c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x14ac:dyDescent="0.2">
      <c r="B26" s="1" t="s">
        <v>99</v>
      </c>
      <c r="C26" s="14">
        <f>'[1]3. Classe età'!C10</f>
        <v>39542</v>
      </c>
      <c r="D26" s="14">
        <f>'[1]3. Classe età'!D10</f>
        <v>39977</v>
      </c>
      <c r="E26" s="14">
        <f>'[1]3. Classe età'!E10</f>
        <v>38692</v>
      </c>
      <c r="F26" s="14">
        <f>'[1]3. Classe età'!F10</f>
        <v>30517</v>
      </c>
      <c r="G26" s="14">
        <f>'[1]3. Classe età'!G10</f>
        <v>33898</v>
      </c>
      <c r="H26" s="14">
        <f>G26-C26</f>
        <v>-5644</v>
      </c>
      <c r="I26" s="13">
        <f>(G26-C26)/C26</f>
        <v>-0.14273430782459157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1" t="s">
        <v>98</v>
      </c>
      <c r="C27" s="14">
        <f>'[1]3. Classe età'!C11</f>
        <v>13976</v>
      </c>
      <c r="D27" s="14">
        <f>'[1]3. Classe età'!D11</f>
        <v>13924</v>
      </c>
      <c r="E27" s="14">
        <f>'[1]3. Classe età'!E11</f>
        <v>14317</v>
      </c>
      <c r="F27" s="14">
        <f>'[1]3. Classe età'!F11</f>
        <v>12175</v>
      </c>
      <c r="G27" s="14">
        <f>'[1]3. Classe età'!G11</f>
        <v>13552</v>
      </c>
      <c r="H27" s="14">
        <f>G27-C27</f>
        <v>-424</v>
      </c>
      <c r="I27" s="13">
        <f>(G27-C27)/C27</f>
        <v>-3.033772180881511E-2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97</v>
      </c>
      <c r="C28" s="14">
        <f>'[1]3. Classe età'!C12</f>
        <v>188</v>
      </c>
      <c r="D28" s="14">
        <f>'[1]3. Classe età'!D12</f>
        <v>207</v>
      </c>
      <c r="E28" s="14">
        <f>'[1]3. Classe età'!E12</f>
        <v>218</v>
      </c>
      <c r="F28" s="14">
        <f>'[1]3. Classe età'!F12</f>
        <v>196</v>
      </c>
      <c r="G28" s="14">
        <f>'[1]3. Classe età'!G12</f>
        <v>244</v>
      </c>
      <c r="H28" s="14">
        <f t="shared" ref="H28:H29" si="16">G28-C28</f>
        <v>56</v>
      </c>
      <c r="I28" s="13">
        <f t="shared" ref="I28:I29" si="17">(G28-C28)/C28</f>
        <v>0.2978723404255319</v>
      </c>
      <c r="V28" s="1"/>
      <c r="W28" s="1"/>
      <c r="X28" s="1"/>
      <c r="Y28" s="1"/>
      <c r="Z28" s="1"/>
      <c r="AA28" s="1"/>
      <c r="AB28" s="1"/>
      <c r="AC28" s="1"/>
    </row>
    <row r="29" spans="2:32" ht="14.25" x14ac:dyDescent="0.2">
      <c r="B29" s="133" t="s">
        <v>119</v>
      </c>
      <c r="C29" s="14">
        <f>'[1]3. Classe età'!C13</f>
        <v>3</v>
      </c>
      <c r="D29" s="14">
        <f>'[1]3. Classe età'!D13</f>
        <v>7</v>
      </c>
      <c r="E29" s="14">
        <f>'[1]3. Classe età'!E13</f>
        <v>4</v>
      </c>
      <c r="F29" s="14">
        <f>'[1]3. Classe età'!F13</f>
        <v>7</v>
      </c>
      <c r="G29" s="14">
        <f>'[1]3. Classe età'!G13</f>
        <v>27</v>
      </c>
      <c r="H29" s="14">
        <f t="shared" si="16"/>
        <v>24</v>
      </c>
      <c r="I29" s="13">
        <f t="shared" si="17"/>
        <v>8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52" t="s">
        <v>20</v>
      </c>
      <c r="C30" s="10">
        <f>SUM(C25:C29)</f>
        <v>88487</v>
      </c>
      <c r="D30" s="10">
        <f t="shared" ref="D30:G30" si="18">SUM(D25:D29)</f>
        <v>88371</v>
      </c>
      <c r="E30" s="10">
        <f t="shared" si="18"/>
        <v>87949</v>
      </c>
      <c r="F30" s="10">
        <f t="shared" si="18"/>
        <v>66877</v>
      </c>
      <c r="G30" s="10">
        <f t="shared" si="18"/>
        <v>77444</v>
      </c>
      <c r="H30" s="10">
        <f>G30-C30</f>
        <v>-11043</v>
      </c>
      <c r="I30" s="53">
        <f>(G30-C30)/C30</f>
        <v>-0.12479799292551448</v>
      </c>
      <c r="V30" s="1"/>
      <c r="W30" s="1"/>
      <c r="X30" s="1"/>
      <c r="Y30" s="1"/>
      <c r="Z30" s="1"/>
      <c r="AA30" s="1"/>
      <c r="AB30" s="1"/>
      <c r="AC30" s="1"/>
    </row>
    <row r="31" spans="2:32" s="1" customFormat="1" ht="24.95" customHeight="1" x14ac:dyDescent="0.2">
      <c r="B31" s="54" t="s">
        <v>254</v>
      </c>
      <c r="C31" s="117"/>
      <c r="D31" s="117"/>
      <c r="E31" s="117"/>
      <c r="F31" s="117"/>
      <c r="G31" s="117"/>
      <c r="H31" s="117"/>
      <c r="I31" s="117"/>
      <c r="J31" s="118"/>
      <c r="K31" s="110"/>
      <c r="L31" s="111"/>
    </row>
    <row r="32" spans="2:32" s="1" customFormat="1" x14ac:dyDescent="0.2">
      <c r="B32" s="91"/>
      <c r="C32" s="98"/>
      <c r="D32" s="98"/>
      <c r="E32" s="98"/>
      <c r="F32" s="98"/>
      <c r="G32" s="98"/>
      <c r="H32" s="98"/>
      <c r="I32" s="110"/>
      <c r="J32" s="111"/>
      <c r="K32" s="110"/>
      <c r="L32" s="111"/>
    </row>
    <row r="33" spans="2:45" s="1" customFormat="1" x14ac:dyDescent="0.2">
      <c r="B33" s="91"/>
      <c r="C33" s="91">
        <v>2017</v>
      </c>
      <c r="D33" s="91">
        <v>2018</v>
      </c>
      <c r="E33" s="91">
        <v>2019</v>
      </c>
      <c r="F33" s="91">
        <v>2020</v>
      </c>
      <c r="G33" s="97">
        <v>2021</v>
      </c>
      <c r="H33" s="97"/>
      <c r="I33" s="110"/>
      <c r="J33" s="111"/>
      <c r="K33" s="110"/>
      <c r="L33" s="111"/>
    </row>
    <row r="34" spans="2:45" s="1" customFormat="1" x14ac:dyDescent="0.2">
      <c r="B34" s="93" t="s">
        <v>100</v>
      </c>
      <c r="C34" s="95">
        <f t="shared" ref="C34" si="19">C25/$C$25*100</f>
        <v>100</v>
      </c>
      <c r="D34" s="95">
        <f t="shared" ref="D34:G34" si="20">D25/$C$25*100</f>
        <v>98.499051124273961</v>
      </c>
      <c r="E34" s="95">
        <f t="shared" si="20"/>
        <v>99.827477140721143</v>
      </c>
      <c r="F34" s="95">
        <f t="shared" si="20"/>
        <v>68.957386853758123</v>
      </c>
      <c r="G34" s="95">
        <f t="shared" si="20"/>
        <v>85.464949105756517</v>
      </c>
      <c r="H34" s="95"/>
      <c r="I34" s="110"/>
      <c r="J34" s="111"/>
      <c r="K34" s="110"/>
      <c r="L34" s="111"/>
    </row>
    <row r="35" spans="2:45" s="1" customFormat="1" x14ac:dyDescent="0.2">
      <c r="B35" s="93" t="s">
        <v>99</v>
      </c>
      <c r="C35" s="95">
        <f t="shared" ref="C35" si="21">C26/$C$26*100</f>
        <v>100</v>
      </c>
      <c r="D35" s="95">
        <f t="shared" ref="D35:G35" si="22">D26/$C$26*100</f>
        <v>101.10009610034901</v>
      </c>
      <c r="E35" s="95">
        <f t="shared" si="22"/>
        <v>97.850386930352542</v>
      </c>
      <c r="F35" s="95">
        <f t="shared" si="22"/>
        <v>77.176167113448997</v>
      </c>
      <c r="G35" s="95">
        <f t="shared" si="22"/>
        <v>85.726569217540842</v>
      </c>
      <c r="H35" s="95"/>
      <c r="I35" s="110"/>
      <c r="J35" s="111"/>
      <c r="K35" s="110"/>
      <c r="L35" s="111"/>
    </row>
    <row r="36" spans="2:45" s="1" customFormat="1" x14ac:dyDescent="0.2">
      <c r="B36" s="93" t="s">
        <v>98</v>
      </c>
      <c r="C36" s="95">
        <f t="shared" ref="C36" si="23">C27/$C$27*100</f>
        <v>100</v>
      </c>
      <c r="D36" s="95">
        <f t="shared" ref="D36:G36" si="24">D27/$C$27*100</f>
        <v>99.627933600457936</v>
      </c>
      <c r="E36" s="95">
        <f t="shared" si="24"/>
        <v>102.43989696622782</v>
      </c>
      <c r="F36" s="95">
        <f t="shared" si="24"/>
        <v>87.113623354321689</v>
      </c>
      <c r="G36" s="95">
        <f t="shared" si="24"/>
        <v>96.966227819118487</v>
      </c>
      <c r="H36" s="95"/>
      <c r="I36" s="110"/>
      <c r="J36" s="111"/>
      <c r="K36" s="110"/>
      <c r="L36" s="111"/>
    </row>
    <row r="37" spans="2:45" s="1" customFormat="1" x14ac:dyDescent="0.2">
      <c r="B37" s="93" t="s">
        <v>97</v>
      </c>
      <c r="C37" s="95">
        <f>C28/$C$28*100</f>
        <v>100</v>
      </c>
      <c r="D37" s="95">
        <f t="shared" ref="D37:G37" si="25">D28/$C$28*100</f>
        <v>110.10638297872339</v>
      </c>
      <c r="E37" s="95">
        <f t="shared" si="25"/>
        <v>115.95744680851064</v>
      </c>
      <c r="F37" s="95">
        <f t="shared" si="25"/>
        <v>104.25531914893618</v>
      </c>
      <c r="G37" s="95">
        <f t="shared" si="25"/>
        <v>129.78723404255319</v>
      </c>
      <c r="H37" s="95"/>
      <c r="I37" s="110"/>
      <c r="J37" s="111"/>
      <c r="K37" s="110"/>
      <c r="L37" s="111"/>
    </row>
    <row r="38" spans="2:45" s="1" customFormat="1" x14ac:dyDescent="0.2">
      <c r="B38" s="106"/>
      <c r="C38" s="110"/>
      <c r="D38" s="110"/>
      <c r="E38" s="110"/>
      <c r="F38" s="110"/>
      <c r="G38" s="110"/>
      <c r="H38" s="110"/>
      <c r="I38" s="110"/>
      <c r="J38" s="111"/>
      <c r="K38" s="110"/>
      <c r="L38" s="111"/>
    </row>
    <row r="39" spans="2:45" s="1" customFormat="1" x14ac:dyDescent="0.2">
      <c r="B39" s="113"/>
      <c r="C39" s="111"/>
      <c r="D39" s="111"/>
      <c r="E39" s="111"/>
      <c r="F39" s="111"/>
      <c r="G39" s="111"/>
      <c r="H39" s="111"/>
      <c r="I39" s="110"/>
      <c r="J39" s="111"/>
      <c r="K39" s="110"/>
      <c r="L39" s="111"/>
    </row>
    <row r="40" spans="2:45" s="1" customFormat="1" x14ac:dyDescent="0.2">
      <c r="K40" s="106"/>
      <c r="L40" s="106"/>
    </row>
    <row r="41" spans="2:45" s="1" customFormat="1" ht="24.95" customHeight="1" x14ac:dyDescent="0.2">
      <c r="B41" s="107" t="s">
        <v>160</v>
      </c>
      <c r="K41" s="106"/>
      <c r="L41" s="106"/>
      <c r="V41" s="135"/>
      <c r="W41" s="135"/>
      <c r="X41" s="136"/>
      <c r="Y41" s="136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2:45" s="1" customFormat="1" ht="25.5" x14ac:dyDescent="0.2">
      <c r="B42" s="2" t="s">
        <v>129</v>
      </c>
      <c r="C42" s="137">
        <v>2017</v>
      </c>
      <c r="D42" s="137">
        <v>2018</v>
      </c>
      <c r="E42" s="137">
        <v>2019</v>
      </c>
      <c r="F42" s="138">
        <v>2020</v>
      </c>
      <c r="G42" s="49">
        <v>2021</v>
      </c>
      <c r="H42" s="3" t="s">
        <v>124</v>
      </c>
      <c r="I42" s="3" t="s">
        <v>125</v>
      </c>
      <c r="K42" s="139"/>
      <c r="L42" s="140"/>
      <c r="V42" s="135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s="1" customFormat="1" x14ac:dyDescent="0.2">
      <c r="B43" s="1" t="s">
        <v>100</v>
      </c>
      <c r="C43" s="110">
        <f>'[1]3. Classe età'!C17</f>
        <v>26447</v>
      </c>
      <c r="D43" s="110">
        <f>'[1]3. Classe età'!D17</f>
        <v>26631</v>
      </c>
      <c r="E43" s="110">
        <f>'[1]3. Classe età'!E17</f>
        <v>26688</v>
      </c>
      <c r="F43" s="110">
        <f>'[1]3. Classe età'!F17</f>
        <v>18733</v>
      </c>
      <c r="G43" s="110">
        <f>'[1]3. Classe età'!G17</f>
        <v>21976</v>
      </c>
      <c r="H43" s="110">
        <f>G43-C43</f>
        <v>-4471</v>
      </c>
      <c r="I43" s="111">
        <f>(G43-C43)/C43</f>
        <v>-0.16905509131470489</v>
      </c>
      <c r="J43" s="120"/>
      <c r="K43" s="109"/>
    </row>
    <row r="44" spans="2:45" s="1" customFormat="1" x14ac:dyDescent="0.2">
      <c r="B44" s="1" t="s">
        <v>99</v>
      </c>
      <c r="C44" s="110">
        <f>'[1]3. Classe età'!C18</f>
        <v>35308</v>
      </c>
      <c r="D44" s="110">
        <f>'[1]3. Classe età'!D18</f>
        <v>35913</v>
      </c>
      <c r="E44" s="110">
        <f>'[1]3. Classe età'!E18</f>
        <v>34799</v>
      </c>
      <c r="F44" s="110">
        <f>'[1]3. Classe età'!F18</f>
        <v>27446</v>
      </c>
      <c r="G44" s="110">
        <f>'[1]3. Classe età'!G18</f>
        <v>30802</v>
      </c>
      <c r="H44" s="110">
        <f>G44-C44</f>
        <v>-4506</v>
      </c>
      <c r="I44" s="111">
        <f>(G44-C44)/C44</f>
        <v>-0.12761980287753483</v>
      </c>
      <c r="J44" s="120"/>
      <c r="K44" s="109"/>
    </row>
    <row r="45" spans="2:45" s="1" customFormat="1" x14ac:dyDescent="0.2">
      <c r="B45" s="1" t="s">
        <v>98</v>
      </c>
      <c r="C45" s="110">
        <f>'[1]3. Classe età'!C19</f>
        <v>14342</v>
      </c>
      <c r="D45" s="110">
        <f>'[1]3. Classe età'!D19</f>
        <v>14651</v>
      </c>
      <c r="E45" s="110">
        <f>'[1]3. Classe età'!E19</f>
        <v>15128</v>
      </c>
      <c r="F45" s="110">
        <f>'[1]3. Classe età'!F19</f>
        <v>13709</v>
      </c>
      <c r="G45" s="110">
        <f>'[1]3. Classe età'!G19</f>
        <v>15408</v>
      </c>
      <c r="H45" s="110">
        <f>G45-C45</f>
        <v>1066</v>
      </c>
      <c r="I45" s="111">
        <f>(G45-C45)/C45</f>
        <v>7.4327151024961652E-2</v>
      </c>
      <c r="J45" s="120"/>
      <c r="K45" s="109"/>
    </row>
    <row r="46" spans="2:45" s="1" customFormat="1" x14ac:dyDescent="0.2">
      <c r="B46" s="1" t="s">
        <v>97</v>
      </c>
      <c r="C46" s="110">
        <f>'[1]3. Classe età'!C20</f>
        <v>177</v>
      </c>
      <c r="D46" s="110">
        <f>'[1]3. Classe età'!D20</f>
        <v>178</v>
      </c>
      <c r="E46" s="110">
        <f>'[1]3. Classe età'!E20</f>
        <v>200</v>
      </c>
      <c r="F46" s="110">
        <f>'[1]3. Classe età'!F20</f>
        <v>224</v>
      </c>
      <c r="G46" s="110">
        <f>'[1]3. Classe età'!G20</f>
        <v>250</v>
      </c>
      <c r="H46" s="110">
        <f t="shared" ref="H46:H47" si="26">G46-C46</f>
        <v>73</v>
      </c>
      <c r="I46" s="111">
        <f t="shared" ref="I46:I47" si="27">(G46-C46)/C46</f>
        <v>0.41242937853107342</v>
      </c>
      <c r="J46" s="120"/>
      <c r="K46" s="109"/>
    </row>
    <row r="47" spans="2:45" s="1" customFormat="1" ht="14.25" x14ac:dyDescent="0.2">
      <c r="B47" s="134" t="s">
        <v>119</v>
      </c>
      <c r="C47" s="110">
        <f>'[1]3. Classe età'!C21</f>
        <v>1</v>
      </c>
      <c r="D47" s="110">
        <f>'[1]3. Classe età'!D21</f>
        <v>5</v>
      </c>
      <c r="E47" s="110">
        <f>'[1]3. Classe età'!E21</f>
        <v>1</v>
      </c>
      <c r="F47" s="110">
        <f>'[1]3. Classe età'!F21</f>
        <v>4</v>
      </c>
      <c r="G47" s="110">
        <f>'[1]3. Classe età'!G21</f>
        <v>12</v>
      </c>
      <c r="H47" s="110">
        <f t="shared" si="26"/>
        <v>11</v>
      </c>
      <c r="I47" s="111">
        <f t="shared" si="27"/>
        <v>11</v>
      </c>
      <c r="J47" s="120"/>
      <c r="K47" s="109"/>
    </row>
    <row r="48" spans="2:45" s="1" customFormat="1" ht="14.25" x14ac:dyDescent="0.2">
      <c r="B48" s="114" t="s">
        <v>20</v>
      </c>
      <c r="C48" s="112">
        <f>SUM(C43:C47)</f>
        <v>76275</v>
      </c>
      <c r="D48" s="112">
        <f t="shared" ref="D48:G48" si="28">SUM(D43:D47)</f>
        <v>77378</v>
      </c>
      <c r="E48" s="112">
        <f t="shared" si="28"/>
        <v>76816</v>
      </c>
      <c r="F48" s="112">
        <f t="shared" si="28"/>
        <v>60116</v>
      </c>
      <c r="G48" s="112">
        <f t="shared" si="28"/>
        <v>68448</v>
      </c>
      <c r="H48" s="112">
        <f>G48-C48</f>
        <v>-7827</v>
      </c>
      <c r="I48" s="115">
        <f>(G48-C48)/C48</f>
        <v>-0.10261553588987217</v>
      </c>
      <c r="J48" s="120"/>
      <c r="K48" s="109"/>
      <c r="V48" s="136"/>
      <c r="W48" s="136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:45" s="1" customFormat="1" ht="24.95" customHeight="1" x14ac:dyDescent="0.2">
      <c r="B49" s="54" t="s">
        <v>254</v>
      </c>
      <c r="C49" s="117"/>
      <c r="D49" s="117"/>
      <c r="E49" s="117"/>
      <c r="F49" s="117"/>
      <c r="G49" s="117"/>
      <c r="H49" s="117"/>
      <c r="I49" s="117"/>
      <c r="J49" s="118"/>
      <c r="K49" s="110"/>
      <c r="L49" s="111"/>
      <c r="V49" s="136"/>
      <c r="W49" s="136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:45" s="1" customFormat="1" ht="14.25" x14ac:dyDescent="0.2">
      <c r="B50" s="91"/>
      <c r="C50" s="95"/>
      <c r="D50" s="95"/>
      <c r="E50" s="95"/>
      <c r="F50" s="95"/>
      <c r="G50" s="95"/>
      <c r="H50" s="95"/>
      <c r="I50" s="110"/>
      <c r="J50" s="111"/>
      <c r="K50" s="110"/>
      <c r="L50" s="111"/>
      <c r="V50" s="136"/>
      <c r="W50" s="136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</row>
    <row r="51" spans="2:45" s="1" customFormat="1" ht="14.25" x14ac:dyDescent="0.2">
      <c r="B51" s="91"/>
      <c r="C51" s="91">
        <v>2017</v>
      </c>
      <c r="D51" s="91">
        <v>2018</v>
      </c>
      <c r="E51" s="91">
        <v>2019</v>
      </c>
      <c r="F51" s="91">
        <v>2020</v>
      </c>
      <c r="G51" s="97">
        <v>2021</v>
      </c>
      <c r="H51" s="97"/>
      <c r="I51" s="110"/>
      <c r="J51" s="111"/>
      <c r="K51" s="110"/>
      <c r="L51" s="111"/>
      <c r="V51" s="136"/>
      <c r="W51" s="136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</row>
    <row r="52" spans="2:45" s="1" customFormat="1" ht="14.25" x14ac:dyDescent="0.2">
      <c r="B52" s="93" t="s">
        <v>100</v>
      </c>
      <c r="C52" s="95">
        <f t="shared" ref="C52:G52" si="29">C43/$C$43*100</f>
        <v>100</v>
      </c>
      <c r="D52" s="95">
        <f t="shared" si="29"/>
        <v>100.69573108481113</v>
      </c>
      <c r="E52" s="95">
        <f t="shared" si="29"/>
        <v>100.91125647521457</v>
      </c>
      <c r="F52" s="95">
        <f t="shared" si="29"/>
        <v>70.832230498733324</v>
      </c>
      <c r="G52" s="95">
        <f t="shared" si="29"/>
        <v>83.094490868529519</v>
      </c>
      <c r="H52" s="95"/>
      <c r="I52" s="110"/>
      <c r="J52" s="111"/>
      <c r="K52" s="110"/>
      <c r="L52" s="111"/>
      <c r="V52" s="136"/>
      <c r="W52" s="136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</row>
    <row r="53" spans="2:45" s="1" customFormat="1" ht="14.25" x14ac:dyDescent="0.2">
      <c r="B53" s="93" t="s">
        <v>99</v>
      </c>
      <c r="C53" s="95">
        <f t="shared" ref="C53:G53" si="30">C44/$C$44*100</f>
        <v>100</v>
      </c>
      <c r="D53" s="95">
        <f t="shared" si="30"/>
        <v>101.71349269287413</v>
      </c>
      <c r="E53" s="95">
        <f t="shared" si="30"/>
        <v>98.558400362524083</v>
      </c>
      <c r="F53" s="95">
        <f t="shared" si="30"/>
        <v>77.733091650617425</v>
      </c>
      <c r="G53" s="95">
        <f t="shared" si="30"/>
        <v>87.238019712246512</v>
      </c>
      <c r="H53" s="95"/>
      <c r="I53" s="110"/>
      <c r="J53" s="111"/>
      <c r="K53" s="110"/>
      <c r="L53" s="111"/>
      <c r="V53" s="136"/>
      <c r="W53" s="136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</row>
    <row r="54" spans="2:45" s="1" customFormat="1" ht="14.25" x14ac:dyDescent="0.2">
      <c r="B54" s="93" t="s">
        <v>98</v>
      </c>
      <c r="C54" s="95">
        <f t="shared" ref="C54:G54" si="31">C45/$C$45*100</f>
        <v>100</v>
      </c>
      <c r="D54" s="95">
        <f t="shared" si="31"/>
        <v>102.15451122577046</v>
      </c>
      <c r="E54" s="95">
        <f t="shared" si="31"/>
        <v>105.48040719564915</v>
      </c>
      <c r="F54" s="95">
        <f t="shared" si="31"/>
        <v>95.586389624877981</v>
      </c>
      <c r="G54" s="95">
        <f t="shared" si="31"/>
        <v>107.43271510249616</v>
      </c>
      <c r="H54" s="95"/>
      <c r="I54" s="110"/>
      <c r="J54" s="111"/>
      <c r="K54" s="110"/>
      <c r="L54" s="111"/>
      <c r="V54" s="136"/>
      <c r="W54" s="136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2:45" s="1" customFormat="1" ht="14.25" x14ac:dyDescent="0.2">
      <c r="B55" s="93" t="s">
        <v>97</v>
      </c>
      <c r="C55" s="95">
        <f>C46/$C$46*100</f>
        <v>100</v>
      </c>
      <c r="D55" s="95">
        <f t="shared" ref="D55:G55" si="32">D46/$C$46*100</f>
        <v>100.56497175141243</v>
      </c>
      <c r="E55" s="95">
        <f t="shared" si="32"/>
        <v>112.99435028248588</v>
      </c>
      <c r="F55" s="95">
        <f t="shared" si="32"/>
        <v>126.55367231638419</v>
      </c>
      <c r="G55" s="95">
        <f t="shared" si="32"/>
        <v>141.24293785310735</v>
      </c>
      <c r="H55" s="95"/>
      <c r="I55" s="110"/>
      <c r="J55" s="111"/>
      <c r="K55" s="110"/>
      <c r="L55" s="111"/>
      <c r="V55" s="136"/>
      <c r="W55" s="136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</row>
    <row r="56" spans="2:45" s="1" customFormat="1" x14ac:dyDescent="0.2">
      <c r="B56" s="93"/>
      <c r="C56" s="93"/>
      <c r="D56" s="93"/>
      <c r="E56" s="93"/>
      <c r="F56" s="93"/>
      <c r="G56" s="93"/>
      <c r="H56" s="93"/>
    </row>
    <row r="57" spans="2:45" s="1" customFormat="1" x14ac:dyDescent="0.2"/>
    <row r="58" spans="2:45" s="1" customFormat="1" x14ac:dyDescent="0.2"/>
    <row r="59" spans="2:45" s="1" customFormat="1" ht="24.95" customHeight="1" x14ac:dyDescent="0.2">
      <c r="B59" s="107" t="s">
        <v>161</v>
      </c>
      <c r="K59" s="106"/>
      <c r="L59" s="106"/>
      <c r="V59" s="135"/>
      <c r="W59" s="135"/>
      <c r="X59" s="136"/>
      <c r="Y59" s="136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2:45" s="1" customFormat="1" ht="25.5" x14ac:dyDescent="0.2">
      <c r="B60" s="2" t="s">
        <v>136</v>
      </c>
      <c r="C60" s="137">
        <v>2017</v>
      </c>
      <c r="D60" s="137">
        <v>2018</v>
      </c>
      <c r="E60" s="137">
        <v>2019</v>
      </c>
      <c r="F60" s="138">
        <v>2020</v>
      </c>
      <c r="G60" s="49">
        <v>2021</v>
      </c>
      <c r="H60" s="3" t="s">
        <v>255</v>
      </c>
      <c r="K60" s="139"/>
      <c r="L60" s="140"/>
      <c r="V60" s="135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</row>
    <row r="61" spans="2:45" s="1" customFormat="1" x14ac:dyDescent="0.2">
      <c r="B61" s="1" t="s">
        <v>100</v>
      </c>
      <c r="C61" s="110">
        <f>C25-C43</f>
        <v>8331</v>
      </c>
      <c r="D61" s="110">
        <f t="shared" ref="D61:G61" si="33">D25-D43</f>
        <v>7625</v>
      </c>
      <c r="E61" s="110">
        <f t="shared" si="33"/>
        <v>8030</v>
      </c>
      <c r="F61" s="110">
        <f t="shared" si="33"/>
        <v>5249</v>
      </c>
      <c r="G61" s="110">
        <f t="shared" si="33"/>
        <v>7747</v>
      </c>
      <c r="H61" s="110">
        <f t="shared" ref="H61:H66" si="34">G61-C61</f>
        <v>-584</v>
      </c>
      <c r="J61" s="120"/>
      <c r="K61" s="109"/>
    </row>
    <row r="62" spans="2:45" s="1" customFormat="1" x14ac:dyDescent="0.2">
      <c r="B62" s="1" t="s">
        <v>99</v>
      </c>
      <c r="C62" s="110">
        <f>C26-C44</f>
        <v>4234</v>
      </c>
      <c r="D62" s="110">
        <f t="shared" ref="D62:G63" si="35">D26-D44</f>
        <v>4064</v>
      </c>
      <c r="E62" s="110">
        <f t="shared" si="35"/>
        <v>3893</v>
      </c>
      <c r="F62" s="110">
        <f t="shared" si="35"/>
        <v>3071</v>
      </c>
      <c r="G62" s="110">
        <f t="shared" si="35"/>
        <v>3096</v>
      </c>
      <c r="H62" s="110">
        <f t="shared" si="34"/>
        <v>-1138</v>
      </c>
      <c r="J62" s="120"/>
      <c r="K62" s="109"/>
    </row>
    <row r="63" spans="2:45" s="1" customFormat="1" x14ac:dyDescent="0.2">
      <c r="B63" s="1" t="s">
        <v>98</v>
      </c>
      <c r="C63" s="110">
        <f>C27-C45</f>
        <v>-366</v>
      </c>
      <c r="D63" s="110">
        <f t="shared" si="35"/>
        <v>-727</v>
      </c>
      <c r="E63" s="110">
        <f t="shared" si="35"/>
        <v>-811</v>
      </c>
      <c r="F63" s="110">
        <f t="shared" si="35"/>
        <v>-1534</v>
      </c>
      <c r="G63" s="110">
        <f t="shared" si="35"/>
        <v>-1856</v>
      </c>
      <c r="H63" s="110">
        <f t="shared" si="34"/>
        <v>-1490</v>
      </c>
      <c r="J63" s="120"/>
      <c r="K63" s="109"/>
    </row>
    <row r="64" spans="2:45" s="1" customFormat="1" x14ac:dyDescent="0.2">
      <c r="B64" s="1" t="s">
        <v>97</v>
      </c>
      <c r="C64" s="110">
        <f t="shared" ref="C64:G65" si="36">C28-C46</f>
        <v>11</v>
      </c>
      <c r="D64" s="110">
        <f t="shared" si="36"/>
        <v>29</v>
      </c>
      <c r="E64" s="110">
        <f t="shared" si="36"/>
        <v>18</v>
      </c>
      <c r="F64" s="110">
        <f t="shared" si="36"/>
        <v>-28</v>
      </c>
      <c r="G64" s="110">
        <f t="shared" si="36"/>
        <v>-6</v>
      </c>
      <c r="H64" s="110">
        <f t="shared" si="34"/>
        <v>-17</v>
      </c>
      <c r="J64" s="120"/>
      <c r="K64" s="109"/>
    </row>
    <row r="65" spans="2:45" s="1" customFormat="1" ht="14.25" x14ac:dyDescent="0.2">
      <c r="B65" s="133" t="s">
        <v>119</v>
      </c>
      <c r="C65" s="110">
        <f t="shared" si="36"/>
        <v>2</v>
      </c>
      <c r="D65" s="110">
        <f t="shared" si="36"/>
        <v>2</v>
      </c>
      <c r="E65" s="110">
        <f t="shared" si="36"/>
        <v>3</v>
      </c>
      <c r="F65" s="110">
        <f t="shared" si="36"/>
        <v>3</v>
      </c>
      <c r="G65" s="110">
        <f t="shared" si="36"/>
        <v>15</v>
      </c>
      <c r="H65" s="110">
        <f t="shared" si="34"/>
        <v>13</v>
      </c>
      <c r="J65" s="120"/>
      <c r="K65" s="109"/>
    </row>
    <row r="66" spans="2:45" s="1" customFormat="1" ht="14.25" x14ac:dyDescent="0.2">
      <c r="B66" s="114" t="s">
        <v>20</v>
      </c>
      <c r="C66" s="112">
        <f t="shared" ref="C66:G66" si="37">C30-C48</f>
        <v>12212</v>
      </c>
      <c r="D66" s="112">
        <f t="shared" si="37"/>
        <v>10993</v>
      </c>
      <c r="E66" s="112">
        <f t="shared" si="37"/>
        <v>11133</v>
      </c>
      <c r="F66" s="112">
        <f t="shared" si="37"/>
        <v>6761</v>
      </c>
      <c r="G66" s="112">
        <f t="shared" si="37"/>
        <v>8996</v>
      </c>
      <c r="H66" s="112">
        <f t="shared" si="34"/>
        <v>-3216</v>
      </c>
      <c r="J66" s="120"/>
      <c r="K66" s="109"/>
      <c r="V66" s="136"/>
      <c r="W66" s="136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</row>
    <row r="67" spans="2:45" s="1" customFormat="1" ht="24.95" customHeight="1" x14ac:dyDescent="0.2">
      <c r="B67" s="54" t="s">
        <v>254</v>
      </c>
      <c r="C67" s="117"/>
      <c r="D67" s="117"/>
      <c r="E67" s="117"/>
      <c r="F67" s="117"/>
      <c r="G67" s="117"/>
      <c r="H67" s="117"/>
      <c r="J67" s="118"/>
      <c r="K67" s="110"/>
      <c r="L67" s="111"/>
      <c r="V67" s="136"/>
      <c r="W67" s="136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</row>
    <row r="68" spans="2:45" s="1" customFormat="1" ht="14.25" x14ac:dyDescent="0.2">
      <c r="B68" s="106"/>
      <c r="C68" s="110"/>
      <c r="D68" s="110"/>
      <c r="E68" s="110"/>
      <c r="F68" s="110"/>
      <c r="G68" s="110"/>
      <c r="H68" s="110"/>
      <c r="I68" s="110"/>
      <c r="J68" s="111"/>
      <c r="K68" s="110"/>
      <c r="L68" s="111"/>
      <c r="V68" s="136"/>
      <c r="W68" s="136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</row>
    <row r="69" spans="2:45" s="1" customFormat="1" ht="14.25" x14ac:dyDescent="0.2">
      <c r="B69" s="106"/>
      <c r="C69" s="106"/>
      <c r="D69" s="106"/>
      <c r="E69" s="106"/>
      <c r="F69" s="106"/>
      <c r="G69" s="108"/>
      <c r="H69" s="108"/>
      <c r="I69" s="110"/>
      <c r="J69" s="111"/>
      <c r="K69" s="110"/>
      <c r="L69" s="111"/>
      <c r="V69" s="136"/>
      <c r="W69" s="136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</row>
    <row r="70" spans="2:45" s="1" customFormat="1" ht="14.25" x14ac:dyDescent="0.2">
      <c r="C70" s="110"/>
      <c r="D70" s="110"/>
      <c r="E70" s="110"/>
      <c r="F70" s="110"/>
      <c r="G70" s="110"/>
      <c r="H70" s="110"/>
      <c r="I70" s="110"/>
      <c r="J70" s="111"/>
      <c r="K70" s="110"/>
      <c r="L70" s="111"/>
      <c r="V70" s="136"/>
      <c r="W70" s="136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</row>
    <row r="71" spans="2:45" s="1" customFormat="1" ht="14.25" x14ac:dyDescent="0.2">
      <c r="C71" s="110"/>
      <c r="D71" s="110"/>
      <c r="E71" s="110"/>
      <c r="F71" s="110"/>
      <c r="G71" s="110"/>
      <c r="H71" s="110"/>
      <c r="I71" s="110"/>
      <c r="J71" s="111"/>
      <c r="K71" s="110"/>
      <c r="L71" s="111"/>
      <c r="V71" s="136"/>
      <c r="W71" s="136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</row>
    <row r="72" spans="2:45" s="1" customFormat="1" ht="14.25" x14ac:dyDescent="0.2">
      <c r="C72" s="110"/>
      <c r="D72" s="110"/>
      <c r="E72" s="110"/>
      <c r="F72" s="110"/>
      <c r="G72" s="110"/>
      <c r="H72" s="110"/>
      <c r="I72" s="110"/>
      <c r="J72" s="111"/>
      <c r="K72" s="110"/>
      <c r="L72" s="111"/>
      <c r="V72" s="136"/>
      <c r="W72" s="136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</row>
    <row r="73" spans="2:45" s="1" customFormat="1" ht="14.25" x14ac:dyDescent="0.2">
      <c r="C73" s="110"/>
      <c r="D73" s="110"/>
      <c r="E73" s="110"/>
      <c r="F73" s="110"/>
      <c r="G73" s="110"/>
      <c r="H73" s="110"/>
      <c r="I73" s="110"/>
      <c r="J73" s="111"/>
      <c r="K73" s="110"/>
      <c r="L73" s="111"/>
      <c r="V73" s="136"/>
      <c r="W73" s="136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</row>
    <row r="74" spans="2:45" s="1" customFormat="1" ht="14.25" x14ac:dyDescent="0.2">
      <c r="B74" s="91"/>
      <c r="C74" s="95"/>
      <c r="D74" s="95"/>
      <c r="E74" s="95"/>
      <c r="F74" s="95"/>
      <c r="G74" s="95"/>
      <c r="H74" s="95"/>
      <c r="I74" s="95"/>
      <c r="J74" s="111"/>
      <c r="K74" s="110"/>
      <c r="L74" s="111"/>
      <c r="V74" s="136"/>
      <c r="W74" s="136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</row>
    <row r="75" spans="2:45" s="1" customFormat="1" ht="14.25" x14ac:dyDescent="0.2">
      <c r="B75" s="91"/>
      <c r="C75" s="95"/>
      <c r="D75" s="95"/>
      <c r="E75" s="95"/>
      <c r="F75" s="95"/>
      <c r="G75" s="95"/>
      <c r="H75" s="95"/>
      <c r="I75" s="95"/>
      <c r="J75" s="111"/>
      <c r="K75" s="110"/>
      <c r="L75" s="111"/>
      <c r="V75" s="136"/>
      <c r="W75" s="136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</row>
    <row r="76" spans="2:45" s="1" customFormat="1" x14ac:dyDescent="0.2">
      <c r="B76" s="93"/>
      <c r="C76" s="93"/>
      <c r="D76" s="93"/>
      <c r="E76" s="93"/>
      <c r="F76" s="93"/>
      <c r="G76" s="93"/>
      <c r="H76" s="93"/>
      <c r="I76" s="93"/>
    </row>
    <row r="77" spans="2:45" s="1" customFormat="1" x14ac:dyDescent="0.2">
      <c r="B77" s="91"/>
      <c r="C77" s="91">
        <v>2017</v>
      </c>
      <c r="D77" s="91">
        <v>2018</v>
      </c>
      <c r="E77" s="91">
        <v>2019</v>
      </c>
      <c r="F77" s="91">
        <v>2020</v>
      </c>
      <c r="G77" s="97">
        <v>2021</v>
      </c>
      <c r="H77" s="93"/>
      <c r="I77" s="93"/>
    </row>
    <row r="78" spans="2:45" x14ac:dyDescent="0.2">
      <c r="B78" s="93" t="s">
        <v>100</v>
      </c>
      <c r="C78" s="95">
        <f>C61/$C$61*100</f>
        <v>100</v>
      </c>
      <c r="D78" s="95">
        <f t="shared" ref="D78:G78" si="38">D61/$C$61*100</f>
        <v>91.525627175609173</v>
      </c>
      <c r="E78" s="95">
        <f t="shared" si="38"/>
        <v>96.386988356739892</v>
      </c>
      <c r="F78" s="95">
        <f t="shared" si="38"/>
        <v>63.005641579642301</v>
      </c>
      <c r="G78" s="95">
        <f t="shared" si="38"/>
        <v>92.990037210418919</v>
      </c>
      <c r="H78" s="93"/>
      <c r="I78" s="93"/>
    </row>
    <row r="79" spans="2:45" x14ac:dyDescent="0.2">
      <c r="B79" s="93" t="s">
        <v>99</v>
      </c>
      <c r="C79" s="95">
        <f>C62/$C$62*100</f>
        <v>100</v>
      </c>
      <c r="D79" s="95">
        <f t="shared" ref="D79:G79" si="39">D62/$C$62*100</f>
        <v>95.984884270193675</v>
      </c>
      <c r="E79" s="95">
        <f t="shared" si="39"/>
        <v>91.946150212564945</v>
      </c>
      <c r="F79" s="95">
        <f t="shared" si="39"/>
        <v>72.531884742560223</v>
      </c>
      <c r="G79" s="95">
        <f t="shared" si="39"/>
        <v>73.122342938119971</v>
      </c>
      <c r="H79" s="93"/>
      <c r="I79" s="93"/>
    </row>
    <row r="80" spans="2:45" x14ac:dyDescent="0.2">
      <c r="B80" s="93" t="s">
        <v>98</v>
      </c>
      <c r="C80" s="95">
        <f>C63/$C$63*100</f>
        <v>100</v>
      </c>
      <c r="D80" s="95">
        <f>-D63/$C$63*100</f>
        <v>-198.63387978142077</v>
      </c>
      <c r="E80" s="95">
        <f>-E63/$C$63*100</f>
        <v>-221.58469945355193</v>
      </c>
      <c r="F80" s="95">
        <f>-F63/$C$63*100</f>
        <v>-419.12568306010928</v>
      </c>
      <c r="G80" s="95">
        <f>-G63/$C$63*100</f>
        <v>-507.10382513661204</v>
      </c>
      <c r="H80" s="93"/>
      <c r="I80" s="93"/>
    </row>
    <row r="81" spans="2:9" x14ac:dyDescent="0.2">
      <c r="B81" s="93" t="s">
        <v>97</v>
      </c>
      <c r="C81" s="95">
        <f>C64/$C$64*100</f>
        <v>100</v>
      </c>
      <c r="D81" s="95">
        <f t="shared" ref="D81:G81" si="40">D64/$C$64*100</f>
        <v>263.63636363636363</v>
      </c>
      <c r="E81" s="95">
        <f t="shared" si="40"/>
        <v>163.63636363636365</v>
      </c>
      <c r="F81" s="95">
        <f t="shared" si="40"/>
        <v>-254.54545454545453</v>
      </c>
      <c r="G81" s="95">
        <f t="shared" si="40"/>
        <v>-54.54545454545454</v>
      </c>
      <c r="H81" s="93"/>
      <c r="I81" s="93"/>
    </row>
    <row r="82" spans="2:9" x14ac:dyDescent="0.2">
      <c r="B82" s="93"/>
      <c r="C82" s="93"/>
      <c r="D82" s="93"/>
      <c r="E82" s="93"/>
      <c r="F82" s="93"/>
      <c r="G82" s="93"/>
      <c r="H82" s="93"/>
      <c r="I82" s="93"/>
    </row>
    <row r="83" spans="2:9" x14ac:dyDescent="0.2">
      <c r="B83" s="93"/>
      <c r="C83" s="93"/>
      <c r="D83" s="93"/>
      <c r="E83" s="93"/>
      <c r="F83" s="93"/>
      <c r="G83" s="93"/>
      <c r="H83" s="93"/>
      <c r="I83" s="93"/>
    </row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BD46-6767-4E26-9A96-74A8B4BEFC4F}">
  <sheetPr>
    <tabColor theme="0"/>
    <pageSetUpPr fitToPage="1"/>
  </sheetPr>
  <dimension ref="B2:AS74"/>
  <sheetViews>
    <sheetView zoomScaleNormal="100" zoomScalePageLayoutView="125" workbookViewId="0">
      <selection activeCell="V4" sqref="V4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16384" width="8.75" style="33"/>
  </cols>
  <sheetData>
    <row r="2" spans="2:44" ht="15" customHeight="1" x14ac:dyDescent="0.2">
      <c r="B2" s="175" t="s">
        <v>162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131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164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31"/>
      <c r="W6" s="127"/>
      <c r="X6" s="161"/>
      <c r="Y6" s="161"/>
      <c r="Z6" s="161"/>
      <c r="AA6" s="161"/>
      <c r="AB6" s="161"/>
      <c r="AC6" s="161"/>
      <c r="AD6" s="161"/>
      <c r="AE6" s="133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W7" s="122"/>
      <c r="X7" s="161"/>
      <c r="Y7" s="161"/>
      <c r="Z7" s="161"/>
      <c r="AA7" s="161"/>
      <c r="AB7" s="161"/>
      <c r="AC7" s="161"/>
      <c r="AD7" s="161"/>
      <c r="AE7" s="133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  <c r="W8" s="127"/>
      <c r="X8" s="161"/>
      <c r="Y8" s="161"/>
      <c r="Z8" s="161"/>
      <c r="AA8" s="161"/>
      <c r="AB8" s="161"/>
      <c r="AC8" s="161"/>
      <c r="AD8" s="161"/>
      <c r="AE8" s="133"/>
      <c r="AF8" s="133"/>
    </row>
    <row r="9" spans="2:44" ht="19.5" customHeight="1" x14ac:dyDescent="0.2">
      <c r="B9" s="1" t="s">
        <v>104</v>
      </c>
      <c r="C9" s="9">
        <f>G25</f>
        <v>31852</v>
      </c>
      <c r="D9" s="14">
        <f>G25-F25</f>
        <v>4028</v>
      </c>
      <c r="E9" s="13">
        <f>(G25-F25)/F25</f>
        <v>0.14476710753306499</v>
      </c>
      <c r="F9" s="9">
        <f>G40</f>
        <v>28062</v>
      </c>
      <c r="G9" s="14">
        <f>G40-F40</f>
        <v>3464</v>
      </c>
      <c r="H9" s="13">
        <f>(G40-F40)/F40</f>
        <v>0.14082445727294901</v>
      </c>
      <c r="I9" s="9">
        <f>G55</f>
        <v>3790</v>
      </c>
      <c r="J9" s="14">
        <f>G55-F55</f>
        <v>564</v>
      </c>
      <c r="K9" s="50"/>
      <c r="L9" s="50"/>
      <c r="M9" s="50"/>
      <c r="N9" s="50"/>
      <c r="O9" s="14"/>
      <c r="P9" s="15"/>
      <c r="Q9" s="16"/>
      <c r="W9" s="127"/>
      <c r="X9" s="122"/>
      <c r="Y9" s="122"/>
      <c r="Z9" s="122"/>
      <c r="AA9" s="122"/>
      <c r="AB9" s="122"/>
      <c r="AC9" s="127"/>
      <c r="AD9" s="162"/>
      <c r="AE9" s="123"/>
      <c r="AF9" s="123"/>
    </row>
    <row r="10" spans="2:44" ht="13.5" customHeight="1" x14ac:dyDescent="0.2">
      <c r="B10" s="1" t="s">
        <v>103</v>
      </c>
      <c r="C10" s="9">
        <f>G26</f>
        <v>45592</v>
      </c>
      <c r="D10" s="14">
        <f>G26-F26</f>
        <v>6539</v>
      </c>
      <c r="E10" s="13">
        <f>(G26-F26)/F26</f>
        <v>0.16743912119427445</v>
      </c>
      <c r="F10" s="9">
        <f>G41</f>
        <v>40386</v>
      </c>
      <c r="G10" s="14">
        <f>G41-F41</f>
        <v>4868</v>
      </c>
      <c r="H10" s="13">
        <f>(G41-F41)/F41</f>
        <v>0.13705726673799201</v>
      </c>
      <c r="I10" s="9">
        <f>G56</f>
        <v>5206</v>
      </c>
      <c r="J10" s="14">
        <f>G56-F56</f>
        <v>1671</v>
      </c>
      <c r="K10" s="50"/>
      <c r="L10" s="50"/>
      <c r="M10" s="50"/>
      <c r="N10" s="50"/>
      <c r="O10" s="14"/>
      <c r="P10" s="15"/>
      <c r="Q10" s="16"/>
      <c r="W10" s="127"/>
      <c r="X10" s="124"/>
      <c r="Y10" s="124"/>
      <c r="Z10" s="124"/>
      <c r="AA10" s="124"/>
      <c r="AB10" s="124"/>
      <c r="AC10" s="127"/>
      <c r="AD10" s="162"/>
      <c r="AE10" s="123"/>
      <c r="AF10" s="123"/>
    </row>
    <row r="11" spans="2:44" ht="15.75" customHeight="1" x14ac:dyDescent="0.2">
      <c r="B11" s="121" t="s">
        <v>127</v>
      </c>
      <c r="C11" s="10">
        <f>G27</f>
        <v>77444</v>
      </c>
      <c r="D11" s="14">
        <f>G27-F27</f>
        <v>10567</v>
      </c>
      <c r="E11" s="13">
        <f>(G27-F27)/F27</f>
        <v>0.15800648952554691</v>
      </c>
      <c r="F11" s="9">
        <f>G42</f>
        <v>68448</v>
      </c>
      <c r="G11" s="14">
        <f>G42-F42</f>
        <v>8332</v>
      </c>
      <c r="H11" s="13">
        <f>(G42-F42)/F42</f>
        <v>0.13859870916228625</v>
      </c>
      <c r="I11" s="9">
        <f>G57</f>
        <v>8996</v>
      </c>
      <c r="J11" s="14">
        <f>G57-F57</f>
        <v>2235</v>
      </c>
      <c r="K11" s="50"/>
      <c r="L11" s="50"/>
      <c r="M11" s="50"/>
      <c r="N11" s="50"/>
      <c r="O11" s="14"/>
      <c r="P11" s="15"/>
      <c r="Q11" s="16"/>
      <c r="W11" s="127"/>
      <c r="X11" s="124"/>
      <c r="Y11" s="124"/>
      <c r="Z11" s="124"/>
      <c r="AA11" s="124"/>
      <c r="AB11" s="124"/>
      <c r="AC11" s="127"/>
      <c r="AD11" s="162"/>
      <c r="AE11" s="123"/>
      <c r="AF11" s="123"/>
    </row>
    <row r="12" spans="2:44" ht="25.5" customHeight="1" x14ac:dyDescent="0.2">
      <c r="B12" s="54" t="s">
        <v>253</v>
      </c>
      <c r="C12" s="44"/>
      <c r="D12" s="44"/>
      <c r="E12" s="44"/>
      <c r="F12" s="44"/>
      <c r="G12" s="44"/>
      <c r="H12" s="44"/>
      <c r="I12" s="44"/>
      <c r="J12" s="44"/>
      <c r="K12" s="50"/>
      <c r="L12" s="50"/>
      <c r="M12" s="50"/>
      <c r="N12" s="50"/>
      <c r="O12" s="14"/>
      <c r="P12" s="15"/>
      <c r="Q12" s="16"/>
      <c r="W12" s="122"/>
      <c r="X12" s="163"/>
      <c r="Y12" s="163"/>
      <c r="Z12" s="163"/>
      <c r="AA12" s="163"/>
      <c r="AB12" s="163"/>
      <c r="AC12" s="127"/>
      <c r="AD12" s="162"/>
      <c r="AE12" s="123"/>
      <c r="AF12" s="123"/>
    </row>
    <row r="13" spans="2:44" ht="15.75" customHeight="1" x14ac:dyDescent="0.2">
      <c r="K13" s="50"/>
      <c r="L13" s="50"/>
      <c r="M13" s="50"/>
      <c r="N13" s="50"/>
      <c r="O13" s="14"/>
      <c r="P13" s="15"/>
      <c r="Q13" s="16"/>
      <c r="W13" s="127"/>
      <c r="X13" s="124"/>
      <c r="Y13" s="124"/>
      <c r="Z13" s="124"/>
      <c r="AA13" s="124"/>
      <c r="AB13" s="124"/>
      <c r="AC13" s="127"/>
      <c r="AD13" s="162"/>
      <c r="AE13" s="123"/>
      <c r="AF13" s="123"/>
    </row>
    <row r="14" spans="2:44" ht="21" customHeight="1" x14ac:dyDescent="0.2">
      <c r="K14" s="50"/>
      <c r="L14" s="50"/>
      <c r="M14" s="50"/>
      <c r="N14" s="50"/>
      <c r="O14" s="14"/>
      <c r="P14" s="15"/>
      <c r="Q14" s="16"/>
      <c r="W14" s="34"/>
      <c r="X14" s="34"/>
      <c r="Y14" s="34"/>
      <c r="Z14" s="34"/>
      <c r="AA14" s="34"/>
      <c r="AB14" s="34"/>
      <c r="AC14" s="127"/>
      <c r="AD14" s="162"/>
      <c r="AE14" s="123"/>
      <c r="AF14" s="123"/>
    </row>
    <row r="15" spans="2:44" ht="24.95" customHeight="1" x14ac:dyDescent="0.2">
      <c r="K15" s="50"/>
      <c r="L15" s="50"/>
      <c r="M15" s="50"/>
      <c r="N15" s="50"/>
      <c r="O15" s="34"/>
      <c r="P15" s="34"/>
      <c r="Q15" s="34"/>
      <c r="W15" s="34"/>
      <c r="X15" s="34"/>
      <c r="Y15" s="34"/>
      <c r="Z15" s="34"/>
      <c r="AA15" s="34"/>
      <c r="AB15" s="34"/>
      <c r="AC15" s="127"/>
      <c r="AD15" s="161"/>
      <c r="AE15" s="122"/>
      <c r="AF15" s="133"/>
    </row>
    <row r="16" spans="2:44" ht="24.95" customHeight="1" x14ac:dyDescent="0.2">
      <c r="B16" s="47"/>
      <c r="C16" s="34"/>
      <c r="D16" s="34"/>
      <c r="E16" s="34"/>
      <c r="F16" s="34"/>
      <c r="G16" s="34"/>
      <c r="H16" s="34"/>
      <c r="I16" s="34"/>
      <c r="J16" s="34"/>
      <c r="K16" s="50"/>
      <c r="L16" s="50"/>
      <c r="M16" s="50"/>
      <c r="N16" s="50"/>
      <c r="O16" s="34"/>
      <c r="P16" s="34"/>
      <c r="Q16" s="34"/>
      <c r="W16" s="34"/>
      <c r="X16" s="34"/>
      <c r="Y16" s="34"/>
      <c r="Z16" s="34"/>
      <c r="AA16" s="34"/>
      <c r="AB16" s="34"/>
      <c r="AC16" s="127"/>
      <c r="AD16" s="161"/>
      <c r="AE16" s="122"/>
      <c r="AF16" s="133"/>
    </row>
    <row r="17" spans="2:32" ht="24.95" customHeight="1" x14ac:dyDescent="0.2">
      <c r="B17" s="47"/>
      <c r="C17" s="34"/>
      <c r="D17" s="34"/>
      <c r="E17" s="34"/>
      <c r="F17" s="34"/>
      <c r="G17" s="34"/>
      <c r="H17" s="34"/>
      <c r="I17" s="34"/>
      <c r="J17" s="34"/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24.95" customHeight="1" x14ac:dyDescent="0.2">
      <c r="B18" s="47"/>
      <c r="C18" s="34"/>
      <c r="D18" s="34"/>
      <c r="E18" s="34"/>
      <c r="F18" s="34"/>
      <c r="G18" s="34"/>
      <c r="H18" s="34"/>
      <c r="I18" s="34"/>
      <c r="J18" s="34"/>
      <c r="K18" s="50"/>
      <c r="L18" s="50"/>
      <c r="M18" s="50"/>
      <c r="N18" s="50"/>
      <c r="O18" s="34"/>
      <c r="P18" s="34"/>
      <c r="Q18" s="34"/>
      <c r="W18" s="133"/>
      <c r="AC18" s="131"/>
      <c r="AD18" s="133"/>
      <c r="AE18" s="122"/>
      <c r="AF18" s="133"/>
    </row>
    <row r="19" spans="2:32" ht="14.25" x14ac:dyDescent="0.2">
      <c r="B19" s="175" t="s">
        <v>163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V19" s="1"/>
      <c r="X19" s="1"/>
      <c r="Z19" s="1"/>
      <c r="AB19" s="1"/>
      <c r="AF19" s="126"/>
    </row>
    <row r="20" spans="2:32" ht="14.25" x14ac:dyDescent="0.2"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V20" s="1"/>
      <c r="W20" s="1"/>
      <c r="X20" s="1"/>
      <c r="Y20" s="1"/>
      <c r="Z20" s="1"/>
      <c r="AA20" s="1"/>
      <c r="AB20" s="1"/>
      <c r="AC20" s="1"/>
      <c r="AD20" s="133"/>
      <c r="AE20" s="133"/>
      <c r="AF20" s="133"/>
    </row>
    <row r="21" spans="2:32" ht="14.25" x14ac:dyDescent="0.2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V21" s="1"/>
      <c r="W21" s="1"/>
      <c r="X21" s="1"/>
      <c r="Y21" s="1"/>
      <c r="Z21" s="1"/>
      <c r="AA21" s="1"/>
      <c r="AB21" s="1"/>
      <c r="AC21" s="1"/>
      <c r="AD21" s="133"/>
      <c r="AE21" s="133"/>
      <c r="AF21" s="13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33"/>
      <c r="AE22" s="133"/>
      <c r="AF22" s="133"/>
    </row>
    <row r="23" spans="2:32" ht="24.95" customHeight="1" x14ac:dyDescent="0.2">
      <c r="B23" s="37" t="s">
        <v>165</v>
      </c>
      <c r="K23" s="34"/>
      <c r="L23" s="34"/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25.5" x14ac:dyDescent="0.2">
      <c r="B24" s="40" t="s">
        <v>135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2" t="s">
        <v>124</v>
      </c>
      <c r="I24" s="42" t="s">
        <v>125</v>
      </c>
      <c r="K24" s="50"/>
      <c r="L24" s="51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33"/>
    </row>
    <row r="25" spans="2:32" ht="14.25" x14ac:dyDescent="0.2">
      <c r="B25" s="1" t="s">
        <v>104</v>
      </c>
      <c r="C25" s="14">
        <f>'[1]3. Genere'!C9</f>
        <v>37108</v>
      </c>
      <c r="D25" s="14">
        <f>'[1]3. Genere'!D9</f>
        <v>36857</v>
      </c>
      <c r="E25" s="14">
        <f>'[1]3. Genere'!E9</f>
        <v>36958</v>
      </c>
      <c r="F25" s="14">
        <f>'[1]3. Genere'!F9</f>
        <v>27824</v>
      </c>
      <c r="G25" s="14">
        <f>'[1]3. Genere'!G9</f>
        <v>31852</v>
      </c>
      <c r="H25" s="14">
        <f>G25-C25</f>
        <v>-5256</v>
      </c>
      <c r="I25" s="13">
        <f>(G25-C25)/C25</f>
        <v>-0.14164061657863533</v>
      </c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x14ac:dyDescent="0.2">
      <c r="B26" s="1" t="s">
        <v>103</v>
      </c>
      <c r="C26" s="14">
        <f>'[1]3. Genere'!C10</f>
        <v>51379</v>
      </c>
      <c r="D26" s="14">
        <f>'[1]3. Genere'!D10</f>
        <v>51514</v>
      </c>
      <c r="E26" s="14">
        <f>'[1]3. Genere'!E10</f>
        <v>50991</v>
      </c>
      <c r="F26" s="14">
        <f>'[1]3. Genere'!F10</f>
        <v>39053</v>
      </c>
      <c r="G26" s="14">
        <f>'[1]3. Genere'!G10</f>
        <v>45592</v>
      </c>
      <c r="H26" s="14">
        <f>G26-C26</f>
        <v>-5787</v>
      </c>
      <c r="I26" s="13">
        <f>(G26-C26)/C26</f>
        <v>-0.11263356624301757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52" t="s">
        <v>20</v>
      </c>
      <c r="C27" s="10">
        <f>SUM(C25:C26)</f>
        <v>88487</v>
      </c>
      <c r="D27" s="10">
        <f>SUM(D25:D26)</f>
        <v>88371</v>
      </c>
      <c r="E27" s="10">
        <f>SUM(E25:E26)</f>
        <v>87949</v>
      </c>
      <c r="F27" s="10">
        <f>SUM(F25:F26)</f>
        <v>66877</v>
      </c>
      <c r="G27" s="10">
        <f>SUM(G25:G26)</f>
        <v>77444</v>
      </c>
      <c r="H27" s="10">
        <f>G27-C27</f>
        <v>-11043</v>
      </c>
      <c r="I27" s="53">
        <f>(G27-C27)/C27</f>
        <v>-0.12479799292551448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54" t="s">
        <v>254</v>
      </c>
      <c r="C28" s="117"/>
      <c r="D28" s="117"/>
      <c r="E28" s="117"/>
      <c r="F28" s="117"/>
      <c r="G28" s="117"/>
      <c r="H28" s="117"/>
      <c r="I28" s="117"/>
      <c r="J28" s="118"/>
      <c r="K28" s="110"/>
      <c r="L28" s="111"/>
    </row>
    <row r="29" spans="2:32" s="1" customFormat="1" x14ac:dyDescent="0.2">
      <c r="B29" s="106"/>
      <c r="C29" s="111"/>
      <c r="D29" s="111"/>
      <c r="E29" s="111"/>
      <c r="F29" s="111"/>
      <c r="G29" s="111"/>
      <c r="H29" s="111"/>
      <c r="I29" s="110"/>
      <c r="J29" s="111"/>
      <c r="K29" s="110"/>
      <c r="L29" s="111"/>
    </row>
    <row r="30" spans="2:32" s="1" customFormat="1" x14ac:dyDescent="0.2">
      <c r="B30" s="91"/>
      <c r="C30" s="91">
        <v>2017</v>
      </c>
      <c r="D30" s="91">
        <v>2018</v>
      </c>
      <c r="E30" s="91">
        <v>2019</v>
      </c>
      <c r="F30" s="91">
        <v>2020</v>
      </c>
      <c r="G30" s="97">
        <v>2021</v>
      </c>
      <c r="H30" s="108"/>
      <c r="I30" s="110"/>
      <c r="J30" s="111"/>
      <c r="K30" s="110"/>
      <c r="L30" s="111"/>
    </row>
    <row r="31" spans="2:32" s="1" customFormat="1" x14ac:dyDescent="0.2">
      <c r="B31" s="93" t="s">
        <v>104</v>
      </c>
      <c r="C31" s="95">
        <f>C25/$C$25*100</f>
        <v>100</v>
      </c>
      <c r="D31" s="95">
        <f>D25/$C$25*100</f>
        <v>99.323595990083007</v>
      </c>
      <c r="E31" s="95">
        <f>E25/$C$25*100</f>
        <v>99.59577449606553</v>
      </c>
      <c r="F31" s="95">
        <f>F25/$C$25*100</f>
        <v>74.981136143149726</v>
      </c>
      <c r="G31" s="95">
        <f>G25/$C$25*100</f>
        <v>85.835938342136458</v>
      </c>
      <c r="H31" s="110"/>
      <c r="I31" s="110"/>
      <c r="J31" s="111"/>
      <c r="K31" s="110"/>
      <c r="L31" s="111"/>
    </row>
    <row r="32" spans="2:32" s="1" customFormat="1" x14ac:dyDescent="0.2">
      <c r="B32" s="93" t="s">
        <v>103</v>
      </c>
      <c r="C32" s="95">
        <f>C26/$C$26*100</f>
        <v>100</v>
      </c>
      <c r="D32" s="95">
        <f>D26/$C$26*100</f>
        <v>100.26275326495259</v>
      </c>
      <c r="E32" s="95">
        <f>E26/$C$26*100</f>
        <v>99.244827653321394</v>
      </c>
      <c r="F32" s="95">
        <f>F26/$C$26*100</f>
        <v>76.009653749586406</v>
      </c>
      <c r="G32" s="95">
        <f>G26/$C$26*100</f>
        <v>88.736643375698236</v>
      </c>
      <c r="H32" s="110"/>
      <c r="I32" s="110"/>
      <c r="J32" s="111"/>
      <c r="K32" s="110"/>
      <c r="L32" s="111"/>
    </row>
    <row r="33" spans="2:45" s="1" customFormat="1" x14ac:dyDescent="0.2">
      <c r="B33" s="93"/>
      <c r="C33" s="95"/>
      <c r="D33" s="95"/>
      <c r="E33" s="95"/>
      <c r="F33" s="95"/>
      <c r="G33" s="95"/>
      <c r="H33" s="110"/>
      <c r="I33" s="110"/>
      <c r="J33" s="111"/>
      <c r="K33" s="110"/>
      <c r="L33" s="111"/>
    </row>
    <row r="34" spans="2:45" s="1" customFormat="1" x14ac:dyDescent="0.2">
      <c r="C34" s="110"/>
      <c r="D34" s="110"/>
      <c r="E34" s="110"/>
      <c r="F34" s="110"/>
      <c r="G34" s="110"/>
      <c r="H34" s="110"/>
      <c r="I34" s="110"/>
      <c r="J34" s="111"/>
      <c r="K34" s="110"/>
      <c r="L34" s="111"/>
    </row>
    <row r="35" spans="2:45" s="1" customFormat="1" x14ac:dyDescent="0.2">
      <c r="B35" s="106"/>
      <c r="C35" s="110"/>
      <c r="D35" s="110"/>
      <c r="E35" s="110"/>
      <c r="F35" s="110"/>
      <c r="G35" s="110"/>
      <c r="H35" s="110"/>
      <c r="I35" s="110"/>
      <c r="J35" s="111"/>
      <c r="K35" s="110"/>
      <c r="L35" s="111"/>
    </row>
    <row r="36" spans="2:45" s="1" customFormat="1" x14ac:dyDescent="0.2">
      <c r="B36" s="113"/>
      <c r="C36" s="111"/>
      <c r="D36" s="111"/>
      <c r="E36" s="111"/>
      <c r="F36" s="111"/>
      <c r="G36" s="111"/>
      <c r="H36" s="111"/>
      <c r="I36" s="110"/>
      <c r="J36" s="111"/>
      <c r="K36" s="110"/>
      <c r="L36" s="111"/>
    </row>
    <row r="37" spans="2:45" s="1" customFormat="1" x14ac:dyDescent="0.2">
      <c r="K37" s="106"/>
      <c r="L37" s="106"/>
    </row>
    <row r="38" spans="2:45" s="1" customFormat="1" ht="24.95" customHeight="1" x14ac:dyDescent="0.2">
      <c r="B38" s="107" t="s">
        <v>166</v>
      </c>
      <c r="K38" s="106"/>
      <c r="L38" s="106"/>
      <c r="V38" s="135"/>
      <c r="W38" s="135"/>
      <c r="X38" s="136"/>
      <c r="Y38" s="136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2:45" s="1" customFormat="1" ht="25.5" x14ac:dyDescent="0.2">
      <c r="B39" s="2" t="s">
        <v>129</v>
      </c>
      <c r="C39" s="137">
        <v>2017</v>
      </c>
      <c r="D39" s="137">
        <v>2018</v>
      </c>
      <c r="E39" s="137">
        <v>2019</v>
      </c>
      <c r="F39" s="138">
        <v>2020</v>
      </c>
      <c r="G39" s="49">
        <v>2021</v>
      </c>
      <c r="H39" s="3" t="s">
        <v>124</v>
      </c>
      <c r="I39" s="3" t="s">
        <v>125</v>
      </c>
      <c r="K39" s="139"/>
      <c r="L39" s="140"/>
      <c r="V39" s="135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s="1" customFormat="1" x14ac:dyDescent="0.2">
      <c r="B40" s="1" t="s">
        <v>104</v>
      </c>
      <c r="C40" s="110">
        <f>'[1]3. Genere'!C14</f>
        <v>31531</v>
      </c>
      <c r="D40" s="110">
        <f>'[1]3. Genere'!D14</f>
        <v>32115</v>
      </c>
      <c r="E40" s="110">
        <f>'[1]3. Genere'!E14</f>
        <v>32473</v>
      </c>
      <c r="F40" s="110">
        <f>'[1]3. Genere'!F14</f>
        <v>24598</v>
      </c>
      <c r="G40" s="110">
        <f>'[1]3. Genere'!G14</f>
        <v>28062</v>
      </c>
      <c r="H40" s="110">
        <f>G40-C40</f>
        <v>-3469</v>
      </c>
      <c r="I40" s="111">
        <f>(G40-C40)/C40</f>
        <v>-0.11001871174399797</v>
      </c>
      <c r="J40" s="120"/>
      <c r="K40" s="109"/>
    </row>
    <row r="41" spans="2:45" s="1" customFormat="1" x14ac:dyDescent="0.2">
      <c r="B41" s="1" t="s">
        <v>103</v>
      </c>
      <c r="C41" s="110">
        <f>'[1]3. Genere'!C15</f>
        <v>44744</v>
      </c>
      <c r="D41" s="110">
        <f>'[1]3. Genere'!D15</f>
        <v>45263</v>
      </c>
      <c r="E41" s="110">
        <f>'[1]3. Genere'!E15</f>
        <v>44343</v>
      </c>
      <c r="F41" s="110">
        <f>'[1]3. Genere'!F15</f>
        <v>35518</v>
      </c>
      <c r="G41" s="110">
        <f>'[1]3. Genere'!G15</f>
        <v>40386</v>
      </c>
      <c r="H41" s="110">
        <f>G41-C41</f>
        <v>-4358</v>
      </c>
      <c r="I41" s="111">
        <f>(G41-C41)/C41</f>
        <v>-9.7398533881637758E-2</v>
      </c>
      <c r="J41" s="120"/>
      <c r="K41" s="109"/>
    </row>
    <row r="42" spans="2:45" s="1" customFormat="1" ht="14.25" x14ac:dyDescent="0.2">
      <c r="B42" s="114" t="s">
        <v>20</v>
      </c>
      <c r="C42" s="112">
        <f>SUM(C40:C41)</f>
        <v>76275</v>
      </c>
      <c r="D42" s="112">
        <f>SUM(D40:D41)</f>
        <v>77378</v>
      </c>
      <c r="E42" s="112">
        <f>SUM(E40:E41)</f>
        <v>76816</v>
      </c>
      <c r="F42" s="112">
        <f>SUM(F40:F41)</f>
        <v>60116</v>
      </c>
      <c r="G42" s="112">
        <f>SUM(G40:G41)</f>
        <v>68448</v>
      </c>
      <c r="H42" s="112">
        <f>G42-C42</f>
        <v>-7827</v>
      </c>
      <c r="I42" s="115">
        <f>(G42-C42)/C42</f>
        <v>-0.10261553588987217</v>
      </c>
      <c r="J42" s="120"/>
      <c r="K42" s="109"/>
      <c r="V42" s="136"/>
      <c r="W42" s="136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s="1" customFormat="1" ht="24.95" customHeight="1" x14ac:dyDescent="0.2">
      <c r="B43" s="54" t="s">
        <v>254</v>
      </c>
      <c r="C43" s="117"/>
      <c r="D43" s="117"/>
      <c r="E43" s="117"/>
      <c r="F43" s="117"/>
      <c r="G43" s="117"/>
      <c r="H43" s="117"/>
      <c r="I43" s="117"/>
      <c r="J43" s="118"/>
      <c r="K43" s="110"/>
      <c r="L43" s="111"/>
      <c r="V43" s="136"/>
      <c r="W43" s="136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s="1" customFormat="1" ht="14.25" x14ac:dyDescent="0.2">
      <c r="B44" s="106"/>
      <c r="C44" s="110"/>
      <c r="D44" s="110"/>
      <c r="E44" s="110"/>
      <c r="F44" s="110"/>
      <c r="G44" s="110"/>
      <c r="H44" s="110"/>
      <c r="I44" s="110"/>
      <c r="J44" s="111"/>
      <c r="K44" s="110"/>
      <c r="L44" s="111"/>
      <c r="V44" s="136"/>
      <c r="W44" s="136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s="1" customFormat="1" ht="14.25" x14ac:dyDescent="0.2">
      <c r="B45" s="91"/>
      <c r="C45" s="91">
        <v>2017</v>
      </c>
      <c r="D45" s="91">
        <v>2018</v>
      </c>
      <c r="E45" s="91">
        <v>2019</v>
      </c>
      <c r="F45" s="91">
        <v>2020</v>
      </c>
      <c r="G45" s="97">
        <v>2021</v>
      </c>
      <c r="H45" s="97"/>
      <c r="I45" s="110"/>
      <c r="J45" s="111"/>
      <c r="K45" s="110"/>
      <c r="L45" s="111"/>
      <c r="V45" s="136"/>
      <c r="W45" s="136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s="1" customFormat="1" ht="14.25" x14ac:dyDescent="0.2">
      <c r="B46" s="93" t="s">
        <v>104</v>
      </c>
      <c r="C46" s="95">
        <f>C40/$C$40*100</f>
        <v>100</v>
      </c>
      <c r="D46" s="95">
        <f>D40/$C$40*100</f>
        <v>101.85214550759569</v>
      </c>
      <c r="E46" s="95">
        <f>E40/$C$40*100</f>
        <v>102.98753607560813</v>
      </c>
      <c r="F46" s="95">
        <f>F40/$C$40*100</f>
        <v>78.012115061368178</v>
      </c>
      <c r="G46" s="95">
        <f>G40/$C$40*100</f>
        <v>88.998128825600205</v>
      </c>
      <c r="H46" s="95"/>
      <c r="I46" s="110"/>
      <c r="J46" s="111"/>
      <c r="K46" s="110"/>
      <c r="L46" s="111"/>
      <c r="V46" s="136"/>
      <c r="W46" s="136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s="1" customFormat="1" ht="14.25" x14ac:dyDescent="0.2">
      <c r="B47" s="93" t="s">
        <v>103</v>
      </c>
      <c r="C47" s="95">
        <f>C41/$C$41*100</f>
        <v>100</v>
      </c>
      <c r="D47" s="95">
        <f>D41/$C$41*100</f>
        <v>101.15993205792955</v>
      </c>
      <c r="E47" s="95">
        <f>E41/$C$41*100</f>
        <v>99.103790452351149</v>
      </c>
      <c r="F47" s="95">
        <f>F41/$C$41*100</f>
        <v>79.38047559449312</v>
      </c>
      <c r="G47" s="95">
        <f>G41/$C$41*100</f>
        <v>90.26014661183622</v>
      </c>
      <c r="H47" s="95"/>
      <c r="I47" s="110"/>
      <c r="J47" s="111"/>
      <c r="K47" s="110"/>
      <c r="L47" s="111"/>
      <c r="V47" s="136"/>
      <c r="W47" s="136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s="1" customFormat="1" ht="14.25" x14ac:dyDescent="0.2">
      <c r="B48" s="93"/>
      <c r="C48" s="95"/>
      <c r="D48" s="95"/>
      <c r="E48" s="95"/>
      <c r="F48" s="95"/>
      <c r="G48" s="95"/>
      <c r="H48" s="95"/>
      <c r="I48" s="110"/>
      <c r="J48" s="111"/>
      <c r="K48" s="110"/>
      <c r="L48" s="111"/>
      <c r="V48" s="136"/>
      <c r="W48" s="136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:45" s="1" customFormat="1" ht="14.25" x14ac:dyDescent="0.2">
      <c r="B49" s="93"/>
      <c r="C49" s="95"/>
      <c r="D49" s="95"/>
      <c r="E49" s="95"/>
      <c r="F49" s="95"/>
      <c r="G49" s="95"/>
      <c r="H49" s="95"/>
      <c r="I49" s="110"/>
      <c r="J49" s="111"/>
      <c r="K49" s="110"/>
      <c r="L49" s="111"/>
      <c r="V49" s="136"/>
      <c r="W49" s="136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107" t="s">
        <v>167</v>
      </c>
      <c r="K53" s="106"/>
      <c r="L53" s="106"/>
      <c r="V53" s="135"/>
      <c r="W53" s="135"/>
      <c r="X53" s="136"/>
      <c r="Y53" s="136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</row>
    <row r="54" spans="2:45" s="1" customFormat="1" ht="25.5" x14ac:dyDescent="0.2">
      <c r="B54" s="2" t="s">
        <v>136</v>
      </c>
      <c r="C54" s="137">
        <v>2017</v>
      </c>
      <c r="D54" s="137">
        <v>2018</v>
      </c>
      <c r="E54" s="137">
        <v>2019</v>
      </c>
      <c r="F54" s="138">
        <v>2020</v>
      </c>
      <c r="G54" s="49">
        <v>2021</v>
      </c>
      <c r="H54" s="3" t="s">
        <v>255</v>
      </c>
      <c r="K54" s="139"/>
      <c r="L54" s="140"/>
      <c r="V54" s="135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2:45" s="1" customFormat="1" x14ac:dyDescent="0.2">
      <c r="B55" s="1" t="s">
        <v>104</v>
      </c>
      <c r="C55" s="110">
        <f t="shared" ref="C55:G57" si="0">C25-C40</f>
        <v>5577</v>
      </c>
      <c r="D55" s="110">
        <f t="shared" si="0"/>
        <v>4742</v>
      </c>
      <c r="E55" s="110">
        <f t="shared" si="0"/>
        <v>4485</v>
      </c>
      <c r="F55" s="110">
        <f t="shared" si="0"/>
        <v>3226</v>
      </c>
      <c r="G55" s="110">
        <f t="shared" si="0"/>
        <v>3790</v>
      </c>
      <c r="H55" s="110">
        <f t="shared" ref="H55:H57" si="1">G55-C55</f>
        <v>-1787</v>
      </c>
      <c r="J55" s="120"/>
      <c r="K55" s="109"/>
    </row>
    <row r="56" spans="2:45" s="1" customFormat="1" x14ac:dyDescent="0.2">
      <c r="B56" s="1" t="s">
        <v>103</v>
      </c>
      <c r="C56" s="110">
        <f t="shared" si="0"/>
        <v>6635</v>
      </c>
      <c r="D56" s="110">
        <f t="shared" si="0"/>
        <v>6251</v>
      </c>
      <c r="E56" s="110">
        <f t="shared" si="0"/>
        <v>6648</v>
      </c>
      <c r="F56" s="110">
        <f t="shared" si="0"/>
        <v>3535</v>
      </c>
      <c r="G56" s="110">
        <f t="shared" si="0"/>
        <v>5206</v>
      </c>
      <c r="H56" s="110">
        <f t="shared" si="1"/>
        <v>-1429</v>
      </c>
      <c r="J56" s="120"/>
      <c r="K56" s="109"/>
    </row>
    <row r="57" spans="2:45" s="1" customFormat="1" ht="14.25" x14ac:dyDescent="0.2">
      <c r="B57" s="114" t="s">
        <v>20</v>
      </c>
      <c r="C57" s="112">
        <f t="shared" si="0"/>
        <v>12212</v>
      </c>
      <c r="D57" s="112">
        <f t="shared" si="0"/>
        <v>10993</v>
      </c>
      <c r="E57" s="112">
        <f t="shared" si="0"/>
        <v>11133</v>
      </c>
      <c r="F57" s="112">
        <f t="shared" si="0"/>
        <v>6761</v>
      </c>
      <c r="G57" s="112">
        <f t="shared" si="0"/>
        <v>8996</v>
      </c>
      <c r="H57" s="112">
        <f t="shared" si="1"/>
        <v>-3216</v>
      </c>
      <c r="J57" s="143"/>
      <c r="K57" s="109"/>
      <c r="V57" s="136"/>
      <c r="W57" s="136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</row>
    <row r="58" spans="2:45" s="1" customFormat="1" ht="24.95" customHeight="1" x14ac:dyDescent="0.2">
      <c r="B58" s="54" t="s">
        <v>254</v>
      </c>
      <c r="C58" s="117"/>
      <c r="D58" s="117"/>
      <c r="E58" s="117"/>
      <c r="F58" s="117"/>
      <c r="G58" s="117"/>
      <c r="H58" s="117"/>
      <c r="J58" s="118"/>
      <c r="K58" s="110"/>
      <c r="L58" s="111"/>
      <c r="V58" s="136"/>
      <c r="W58" s="136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</row>
    <row r="59" spans="2:45" s="1" customFormat="1" ht="14.25" x14ac:dyDescent="0.2">
      <c r="B59" s="106"/>
      <c r="C59" s="110"/>
      <c r="D59" s="110"/>
      <c r="E59" s="110"/>
      <c r="F59" s="110"/>
      <c r="G59" s="110"/>
      <c r="H59" s="110"/>
      <c r="I59" s="110"/>
      <c r="J59" s="111"/>
      <c r="K59" s="110"/>
      <c r="L59" s="111"/>
      <c r="V59" s="136"/>
      <c r="W59" s="136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2:45" s="1" customFormat="1" ht="14.25" x14ac:dyDescent="0.2">
      <c r="B60" s="91"/>
      <c r="C60" s="91"/>
      <c r="D60" s="91"/>
      <c r="E60" s="91"/>
      <c r="F60" s="91"/>
      <c r="G60" s="97"/>
      <c r="H60" s="97"/>
      <c r="I60" s="110"/>
      <c r="J60" s="111"/>
      <c r="K60" s="110"/>
      <c r="L60" s="111"/>
      <c r="V60" s="136"/>
      <c r="W60" s="136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</row>
    <row r="61" spans="2:45" s="1" customFormat="1" ht="14.25" x14ac:dyDescent="0.2">
      <c r="B61" s="91"/>
      <c r="C61" s="91">
        <v>2017</v>
      </c>
      <c r="D61" s="91">
        <v>2018</v>
      </c>
      <c r="E61" s="91">
        <v>2019</v>
      </c>
      <c r="F61" s="91">
        <v>2020</v>
      </c>
      <c r="G61" s="97">
        <v>2021</v>
      </c>
      <c r="H61" s="95"/>
      <c r="I61" s="110"/>
      <c r="J61" s="111"/>
      <c r="K61" s="110"/>
      <c r="L61" s="111"/>
      <c r="V61" s="136"/>
      <c r="W61" s="136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</row>
    <row r="62" spans="2:45" s="1" customFormat="1" ht="14.25" x14ac:dyDescent="0.2">
      <c r="B62" s="93" t="s">
        <v>104</v>
      </c>
      <c r="C62" s="95">
        <f>C55/$C$55*100</f>
        <v>100</v>
      </c>
      <c r="D62" s="95">
        <f>D55/$C$55*100</f>
        <v>85.027792720100422</v>
      </c>
      <c r="E62" s="95">
        <f>E55/$C$55*100</f>
        <v>80.419580419580413</v>
      </c>
      <c r="F62" s="95">
        <f>F55/$C$55*100</f>
        <v>57.844719383180923</v>
      </c>
      <c r="G62" s="95">
        <f>G55/$C$55*100</f>
        <v>67.957683342298722</v>
      </c>
      <c r="H62" s="95"/>
      <c r="I62" s="110"/>
      <c r="J62" s="111"/>
      <c r="K62" s="110"/>
      <c r="L62" s="111"/>
      <c r="V62" s="136"/>
      <c r="W62" s="136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</row>
    <row r="63" spans="2:45" s="1" customFormat="1" ht="14.25" x14ac:dyDescent="0.2">
      <c r="B63" s="93" t="s">
        <v>103</v>
      </c>
      <c r="C63" s="95">
        <f>C56/$C$56*100</f>
        <v>100</v>
      </c>
      <c r="D63" s="95">
        <f>D56/$C$56*100</f>
        <v>94.212509419743782</v>
      </c>
      <c r="E63" s="95">
        <f>E56/$C$56*100</f>
        <v>100.19593067068575</v>
      </c>
      <c r="F63" s="95">
        <f>F56/$C$56*100</f>
        <v>53.278070836473248</v>
      </c>
      <c r="G63" s="95">
        <f>G56/$C$56*100</f>
        <v>78.462697814619446</v>
      </c>
      <c r="H63" s="95"/>
      <c r="I63" s="110"/>
      <c r="J63" s="111"/>
      <c r="K63" s="110"/>
      <c r="L63" s="111"/>
      <c r="V63" s="136"/>
      <c r="W63" s="136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</row>
    <row r="64" spans="2:45" s="1" customFormat="1" ht="14.25" x14ac:dyDescent="0.2">
      <c r="B64" s="93"/>
      <c r="C64" s="93"/>
      <c r="D64" s="93"/>
      <c r="E64" s="93"/>
      <c r="F64" s="93"/>
      <c r="G64" s="93"/>
      <c r="H64" s="95"/>
      <c r="I64" s="110"/>
      <c r="J64" s="111"/>
      <c r="K64" s="110"/>
      <c r="L64" s="111"/>
      <c r="V64" s="136"/>
      <c r="W64" s="136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</row>
    <row r="65" spans="2:7" s="1" customFormat="1" x14ac:dyDescent="0.2"/>
    <row r="66" spans="2:7" s="1" customFormat="1" x14ac:dyDescent="0.2"/>
    <row r="67" spans="2:7" s="1" customFormat="1" x14ac:dyDescent="0.2"/>
    <row r="68" spans="2:7" s="1" customFormat="1" x14ac:dyDescent="0.2"/>
    <row r="69" spans="2:7" s="1" customFormat="1" x14ac:dyDescent="0.2"/>
    <row r="70" spans="2:7" s="1" customFormat="1" x14ac:dyDescent="0.2"/>
    <row r="73" spans="2:7" x14ac:dyDescent="0.2">
      <c r="B73" s="1"/>
      <c r="C73" s="110"/>
      <c r="D73" s="142"/>
      <c r="E73" s="142"/>
      <c r="F73" s="142"/>
      <c r="G73" s="142"/>
    </row>
    <row r="74" spans="2:7" x14ac:dyDescent="0.2">
      <c r="B74" s="1"/>
      <c r="C74" s="110"/>
      <c r="D74" s="142"/>
      <c r="E74" s="142"/>
      <c r="F74" s="142"/>
      <c r="G74" s="142"/>
    </row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0"/>
    <pageSetUpPr fitToPage="1"/>
  </sheetPr>
  <dimension ref="B2:AA56"/>
  <sheetViews>
    <sheetView zoomScaleNormal="100" zoomScalePageLayoutView="125" workbookViewId="0">
      <selection activeCell="V10" sqref="V10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8.125" style="33" customWidth="1"/>
    <col min="11" max="12" width="8.625" style="33" bestFit="1" customWidth="1"/>
    <col min="13" max="14" width="8.125" style="33" customWidth="1"/>
    <col min="15" max="15" width="8.625" style="33" bestFit="1" customWidth="1"/>
    <col min="16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7" ht="15" customHeight="1" x14ac:dyDescent="0.2">
      <c r="B2" s="175" t="s">
        <v>183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7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7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7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91"/>
      <c r="W5" s="91"/>
      <c r="X5" s="91"/>
      <c r="Y5" s="91"/>
      <c r="Z5" s="91"/>
      <c r="AA5" s="93"/>
    </row>
    <row r="6" spans="2:27" s="36" customFormat="1" ht="24.95" customHeight="1" x14ac:dyDescent="0.2">
      <c r="B6" s="37" t="s">
        <v>185</v>
      </c>
      <c r="C6" s="38"/>
      <c r="D6" s="38"/>
      <c r="E6" s="38"/>
      <c r="F6" s="38"/>
      <c r="G6" s="38"/>
      <c r="H6" s="38"/>
      <c r="I6" s="38"/>
      <c r="J6" s="38"/>
      <c r="K6" s="38"/>
      <c r="L6" s="38"/>
      <c r="V6" s="96"/>
      <c r="W6" s="96"/>
      <c r="X6" s="96"/>
      <c r="Y6" s="96"/>
      <c r="Z6" s="96"/>
      <c r="AA6" s="96"/>
    </row>
    <row r="7" spans="2:27" ht="15" customHeight="1" x14ac:dyDescent="0.2">
      <c r="B7" s="180" t="s">
        <v>3</v>
      </c>
      <c r="C7" s="177" t="s">
        <v>84</v>
      </c>
      <c r="D7" s="178"/>
      <c r="E7" s="176" t="s">
        <v>14</v>
      </c>
      <c r="F7" s="176"/>
      <c r="G7" s="176"/>
      <c r="H7" s="176"/>
      <c r="I7" s="176"/>
      <c r="J7" s="176"/>
      <c r="K7" s="176"/>
      <c r="L7" s="176"/>
      <c r="V7" s="91" t="s">
        <v>22</v>
      </c>
      <c r="W7" s="91"/>
      <c r="X7" s="91"/>
      <c r="Y7" s="91"/>
      <c r="Z7" s="91"/>
      <c r="AA7" s="91"/>
    </row>
    <row r="8" spans="2:27" ht="27" customHeight="1" x14ac:dyDescent="0.2">
      <c r="B8" s="181"/>
      <c r="C8" s="179"/>
      <c r="D8" s="179"/>
      <c r="E8" s="182" t="s">
        <v>7</v>
      </c>
      <c r="F8" s="182"/>
      <c r="G8" s="182" t="s">
        <v>8</v>
      </c>
      <c r="H8" s="182"/>
      <c r="I8" s="182" t="s">
        <v>2</v>
      </c>
      <c r="J8" s="182"/>
      <c r="K8" s="182" t="s">
        <v>6</v>
      </c>
      <c r="L8" s="182"/>
      <c r="V8" s="91"/>
      <c r="W8" s="91"/>
      <c r="X8" s="91"/>
      <c r="Y8" s="91"/>
      <c r="Z8" s="91"/>
      <c r="AA8" s="91"/>
    </row>
    <row r="9" spans="2:27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41" t="s">
        <v>133</v>
      </c>
      <c r="L9" s="42" t="s">
        <v>9</v>
      </c>
      <c r="V9" s="91"/>
      <c r="W9" s="97" t="s">
        <v>7</v>
      </c>
      <c r="X9" s="97" t="s">
        <v>8</v>
      </c>
      <c r="Y9" s="97" t="s">
        <v>2</v>
      </c>
      <c r="Z9" s="97" t="s">
        <v>6</v>
      </c>
      <c r="AA9" s="91"/>
    </row>
    <row r="10" spans="2:27" ht="21" customHeight="1" x14ac:dyDescent="0.2">
      <c r="B10" s="33" t="s">
        <v>15</v>
      </c>
      <c r="C10" s="9">
        <f>$G$33</f>
        <v>1046302</v>
      </c>
      <c r="D10" s="5">
        <v>1</v>
      </c>
      <c r="E10" s="9">
        <f>$G$29</f>
        <v>50632</v>
      </c>
      <c r="F10" s="6">
        <f>E10/$C$10</f>
        <v>4.8391382220429664E-2</v>
      </c>
      <c r="G10" s="9">
        <f>$G$30</f>
        <v>276772</v>
      </c>
      <c r="H10" s="6">
        <f>G10/$C$10</f>
        <v>0.26452400932044479</v>
      </c>
      <c r="I10" s="9">
        <f>$G$31</f>
        <v>715062</v>
      </c>
      <c r="J10" s="6">
        <f>I10/$C$10</f>
        <v>0.6834183629583046</v>
      </c>
      <c r="K10" s="9">
        <f>$G$32</f>
        <v>3836</v>
      </c>
      <c r="L10" s="6">
        <f>K10/$C$10</f>
        <v>3.6662455008209865E-3</v>
      </c>
      <c r="N10" s="33" t="s">
        <v>37</v>
      </c>
      <c r="V10" s="91" t="s">
        <v>55</v>
      </c>
      <c r="W10" s="95">
        <f>$E$11</f>
        <v>1866</v>
      </c>
      <c r="X10" s="95">
        <f>$G$11</f>
        <v>23188</v>
      </c>
      <c r="Y10" s="95">
        <f>$I$11</f>
        <v>51480</v>
      </c>
      <c r="Z10" s="95">
        <f>$K$11</f>
        <v>216</v>
      </c>
      <c r="AA10" s="91"/>
    </row>
    <row r="11" spans="2:27" ht="21" customHeight="1" x14ac:dyDescent="0.2">
      <c r="B11" s="33" t="s">
        <v>55</v>
      </c>
      <c r="C11" s="9">
        <f>$G$48</f>
        <v>76750</v>
      </c>
      <c r="D11" s="7">
        <v>1</v>
      </c>
      <c r="E11" s="9">
        <f>$G$44</f>
        <v>1866</v>
      </c>
      <c r="F11" s="8">
        <f>E11/$C$11</f>
        <v>2.4312703583061888E-2</v>
      </c>
      <c r="G11" s="9">
        <f>$G$45</f>
        <v>23188</v>
      </c>
      <c r="H11" s="8">
        <f>G11/$C$11</f>
        <v>0.30212377850162864</v>
      </c>
      <c r="I11" s="9">
        <f>$G$46</f>
        <v>51480</v>
      </c>
      <c r="J11" s="8">
        <f>I11/$C$11</f>
        <v>0.67074918566775243</v>
      </c>
      <c r="K11" s="9">
        <f>$G$47</f>
        <v>216</v>
      </c>
      <c r="L11" s="8">
        <f>K11/$C$11</f>
        <v>2.8143322475570032E-3</v>
      </c>
      <c r="V11" s="91"/>
      <c r="W11" s="91"/>
      <c r="X11" s="91"/>
      <c r="Y11" s="91"/>
      <c r="Z11" s="91"/>
      <c r="AA11" s="91"/>
    </row>
    <row r="12" spans="2:27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V12" s="34"/>
      <c r="W12" s="34"/>
      <c r="X12" s="34"/>
      <c r="Y12" s="34"/>
      <c r="Z12" s="34"/>
      <c r="AA12" s="34"/>
    </row>
    <row r="15" spans="2:27" s="45" customFormat="1" ht="24.95" customHeight="1" x14ac:dyDescent="0.2">
      <c r="B15" s="37" t="s">
        <v>186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7" ht="15" customHeight="1" x14ac:dyDescent="0.2">
      <c r="B16" s="180" t="s">
        <v>3</v>
      </c>
      <c r="C16" s="183" t="s">
        <v>84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T16" s="33" t="s">
        <v>16</v>
      </c>
    </row>
    <row r="17" spans="2:23" ht="24.75" customHeight="1" x14ac:dyDescent="0.2">
      <c r="B17" s="181"/>
      <c r="C17" s="185"/>
      <c r="D17" s="185"/>
      <c r="E17" s="185"/>
      <c r="F17" s="182" t="s">
        <v>7</v>
      </c>
      <c r="G17" s="182"/>
      <c r="H17" s="182"/>
      <c r="I17" s="182" t="s">
        <v>8</v>
      </c>
      <c r="J17" s="182"/>
      <c r="K17" s="182"/>
      <c r="L17" s="182" t="s">
        <v>2</v>
      </c>
      <c r="M17" s="182"/>
      <c r="N17" s="182"/>
      <c r="O17" s="182" t="s">
        <v>6</v>
      </c>
      <c r="P17" s="182"/>
      <c r="Q17" s="182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41" t="s">
        <v>133</v>
      </c>
      <c r="P18" s="42" t="s">
        <v>121</v>
      </c>
      <c r="Q18" s="42" t="s">
        <v>122</v>
      </c>
      <c r="W18" s="33" t="s">
        <v>37</v>
      </c>
    </row>
    <row r="19" spans="2:23" ht="21" customHeight="1" x14ac:dyDescent="0.2">
      <c r="B19" s="33" t="s">
        <v>15</v>
      </c>
      <c r="C19" s="9">
        <f>$G$33</f>
        <v>1046302</v>
      </c>
      <c r="D19" s="14">
        <f>G33-F33</f>
        <v>9292</v>
      </c>
      <c r="E19" s="13">
        <f>(G33-F33)/F33</f>
        <v>8.9603764669578881E-3</v>
      </c>
      <c r="F19" s="9">
        <f>$G$29</f>
        <v>50632</v>
      </c>
      <c r="G19" s="14">
        <f>G29-F29</f>
        <v>24</v>
      </c>
      <c r="H19" s="171">
        <f>(G29-F29)/F29</f>
        <v>4.7423332279481503E-4</v>
      </c>
      <c r="I19" s="9">
        <f>$G$30</f>
        <v>276772</v>
      </c>
      <c r="J19" s="14">
        <f>G30-F30</f>
        <v>-935</v>
      </c>
      <c r="K19" s="13">
        <f>(G30-F30)/F30</f>
        <v>-3.3668578753866486E-3</v>
      </c>
      <c r="L19" s="9">
        <f>$G$31</f>
        <v>715062</v>
      </c>
      <c r="M19" s="14">
        <f>G31-F31</f>
        <v>9750</v>
      </c>
      <c r="N19" s="13">
        <f>(G31-F31)/F31</f>
        <v>1.3823669524976181E-2</v>
      </c>
      <c r="O19" s="9">
        <f>$G$32</f>
        <v>3836</v>
      </c>
      <c r="P19" s="14">
        <f>G32-F32</f>
        <v>453</v>
      </c>
      <c r="Q19" s="13">
        <f>(G32-F32)/F32</f>
        <v>0.13390481820869052</v>
      </c>
    </row>
    <row r="20" spans="2:23" ht="21" customHeight="1" x14ac:dyDescent="0.2">
      <c r="B20" s="46" t="s">
        <v>55</v>
      </c>
      <c r="C20" s="10">
        <f>$G$48</f>
        <v>76750</v>
      </c>
      <c r="D20" s="32">
        <f>G48-F48</f>
        <v>1429</v>
      </c>
      <c r="E20" s="8">
        <f>(G48-F48)/F48</f>
        <v>1.8972132605780592E-2</v>
      </c>
      <c r="F20" s="10">
        <f>$G$44</f>
        <v>1866</v>
      </c>
      <c r="G20" s="32">
        <f>G44-F44</f>
        <v>43</v>
      </c>
      <c r="H20" s="8">
        <f>(G44-F44)/F44</f>
        <v>2.3587493143170598E-2</v>
      </c>
      <c r="I20" s="10">
        <f>$G$45</f>
        <v>23188</v>
      </c>
      <c r="J20" s="32">
        <f>G45-F45</f>
        <v>446</v>
      </c>
      <c r="K20" s="8">
        <f>(G45-F45)/F45</f>
        <v>1.9611291882859906E-2</v>
      </c>
      <c r="L20" s="10">
        <f>$G$46</f>
        <v>51480</v>
      </c>
      <c r="M20" s="32">
        <f>G46-F46</f>
        <v>925</v>
      </c>
      <c r="N20" s="8">
        <f>(G46-F46)/F46</f>
        <v>1.8296904361586392E-2</v>
      </c>
      <c r="O20" s="10">
        <f>$G$47</f>
        <v>216</v>
      </c>
      <c r="P20" s="32">
        <f>G47-F47</f>
        <v>15</v>
      </c>
      <c r="Q20" s="8">
        <f>(G47-F47)/F47</f>
        <v>7.4626865671641784E-2</v>
      </c>
    </row>
    <row r="21" spans="2:23" ht="24.95" customHeight="1" x14ac:dyDescent="0.2">
      <c r="B21" s="47" t="s">
        <v>36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3" spans="2:23" ht="12.75" customHeight="1" x14ac:dyDescent="0.2">
      <c r="B23" s="175" t="s">
        <v>184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ht="12.75" customHeight="1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ht="12.75" customHeight="1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187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7</v>
      </c>
      <c r="C29" s="14">
        <f>'[1]1. Macrosettori'!C8</f>
        <v>52151</v>
      </c>
      <c r="D29" s="14">
        <f>'[1]1. Macrosettori'!D8</f>
        <v>51764</v>
      </c>
      <c r="E29" s="14">
        <f>'[1]1. Macrosettori'!E8</f>
        <v>51161</v>
      </c>
      <c r="F29" s="14">
        <f>'[1]1. Macrosettori'!F8</f>
        <v>50608</v>
      </c>
      <c r="G29" s="14">
        <f>'[1]1. Macrosettori'!G8</f>
        <v>50632</v>
      </c>
      <c r="H29" s="14">
        <f>G29-C29</f>
        <v>-1519</v>
      </c>
      <c r="I29" s="13">
        <f>(G29-C29)/C29</f>
        <v>-2.9126958255834022E-2</v>
      </c>
    </row>
    <row r="30" spans="2:23" x14ac:dyDescent="0.2">
      <c r="B30" s="34" t="s">
        <v>8</v>
      </c>
      <c r="C30" s="14">
        <f>'[1]1. Macrosettori'!C9</f>
        <v>284463</v>
      </c>
      <c r="D30" s="14">
        <f>'[1]1. Macrosettori'!D9</f>
        <v>282731</v>
      </c>
      <c r="E30" s="14">
        <f>'[1]1. Macrosettori'!E9</f>
        <v>279869</v>
      </c>
      <c r="F30" s="14">
        <f>'[1]1. Macrosettori'!F9</f>
        <v>277707</v>
      </c>
      <c r="G30" s="14">
        <f>'[1]1. Macrosettori'!G9</f>
        <v>276772</v>
      </c>
      <c r="H30" s="14">
        <f>G30-C30</f>
        <v>-7691</v>
      </c>
      <c r="I30" s="13">
        <f>(G30-C30)/C30</f>
        <v>-2.7036908139195608E-2</v>
      </c>
    </row>
    <row r="31" spans="2:23" x14ac:dyDescent="0.2">
      <c r="B31" s="34" t="s">
        <v>2</v>
      </c>
      <c r="C31" s="14">
        <f>'[1]1. Macrosettori'!C10</f>
        <v>692861</v>
      </c>
      <c r="D31" s="14">
        <f>'[1]1. Macrosettori'!D10</f>
        <v>699302</v>
      </c>
      <c r="E31" s="14">
        <f>'[1]1. Macrosettori'!E10</f>
        <v>704142</v>
      </c>
      <c r="F31" s="14">
        <f>'[1]1. Macrosettori'!F10</f>
        <v>705312</v>
      </c>
      <c r="G31" s="14">
        <f>'[1]1. Macrosettori'!G10</f>
        <v>715062</v>
      </c>
      <c r="H31" s="14">
        <f>G31-C31</f>
        <v>22201</v>
      </c>
      <c r="I31" s="13">
        <f>(G31-C31)/C31</f>
        <v>3.2042502031431989E-2</v>
      </c>
    </row>
    <row r="32" spans="2:23" x14ac:dyDescent="0.2">
      <c r="B32" s="34" t="s">
        <v>6</v>
      </c>
      <c r="C32" s="14">
        <f>'[1]1. Macrosettori'!C11</f>
        <v>3121</v>
      </c>
      <c r="D32" s="14">
        <f>'[1]1. Macrosettori'!D11</f>
        <v>3350</v>
      </c>
      <c r="E32" s="14">
        <f>'[1]1. Macrosettori'!E11</f>
        <v>3464</v>
      </c>
      <c r="F32" s="14">
        <f>'[1]1. Macrosettori'!F11</f>
        <v>3383</v>
      </c>
      <c r="G32" s="14">
        <f>'[1]1. Macrosettori'!G11</f>
        <v>3836</v>
      </c>
      <c r="H32" s="14">
        <f>G32-C32</f>
        <v>715</v>
      </c>
      <c r="I32" s="13">
        <f>(G32-C32)/C32</f>
        <v>0.22909323934636336</v>
      </c>
    </row>
    <row r="33" spans="2:12" x14ac:dyDescent="0.2">
      <c r="B33" s="52" t="s">
        <v>10</v>
      </c>
      <c r="C33" s="10">
        <f>SUM(C29:C32)</f>
        <v>1032596</v>
      </c>
      <c r="D33" s="10">
        <f>SUM(D29:D32)</f>
        <v>1037147</v>
      </c>
      <c r="E33" s="10">
        <f>SUM(E29:E32)</f>
        <v>1038636</v>
      </c>
      <c r="F33" s="10">
        <f>SUM(F29:F32)</f>
        <v>1037010</v>
      </c>
      <c r="G33" s="10">
        <f>SUM(G29:G32)</f>
        <v>1046302</v>
      </c>
      <c r="H33" s="10">
        <f>G33-C33</f>
        <v>13706</v>
      </c>
      <c r="I33" s="53">
        <f>(G33-C33)/C33</f>
        <v>1.3273342139617042E-2</v>
      </c>
    </row>
    <row r="34" spans="2:12" ht="24.95" customHeight="1" x14ac:dyDescent="0.2">
      <c r="B34" s="54" t="s">
        <v>36</v>
      </c>
      <c r="C34" s="12"/>
      <c r="D34" s="12"/>
      <c r="E34" s="12"/>
      <c r="F34" s="12"/>
      <c r="G34" s="12"/>
      <c r="H34" s="12"/>
      <c r="I34" s="12"/>
      <c r="J34" s="55"/>
      <c r="K34" s="14"/>
      <c r="L34" s="13"/>
    </row>
    <row r="35" spans="2:12" x14ac:dyDescent="0.2">
      <c r="B35" s="91"/>
      <c r="C35" s="98"/>
      <c r="D35" s="98"/>
      <c r="E35" s="98"/>
      <c r="F35" s="98"/>
      <c r="G35" s="98"/>
      <c r="H35" s="98"/>
      <c r="I35" s="14"/>
      <c r="J35" s="13"/>
      <c r="K35" s="14"/>
      <c r="L35" s="13"/>
    </row>
    <row r="36" spans="2:12" x14ac:dyDescent="0.2">
      <c r="B36" s="91"/>
      <c r="C36" s="91">
        <v>2017</v>
      </c>
      <c r="D36" s="91">
        <v>2018</v>
      </c>
      <c r="E36" s="91">
        <v>2019</v>
      </c>
      <c r="F36" s="91">
        <v>2020</v>
      </c>
      <c r="G36" s="97">
        <v>2021</v>
      </c>
      <c r="H36" s="97"/>
      <c r="I36" s="14"/>
      <c r="J36" s="13"/>
      <c r="K36" s="14"/>
      <c r="L36" s="13"/>
    </row>
    <row r="37" spans="2:12" x14ac:dyDescent="0.2">
      <c r="B37" s="91" t="s">
        <v>7</v>
      </c>
      <c r="C37" s="95">
        <f>C29/$C$29*100</f>
        <v>100</v>
      </c>
      <c r="D37" s="95">
        <f t="shared" ref="D37:G37" si="0">D29/$C$29*100</f>
        <v>99.257924105002786</v>
      </c>
      <c r="E37" s="95">
        <f t="shared" si="0"/>
        <v>98.101666315123396</v>
      </c>
      <c r="F37" s="95">
        <f t="shared" si="0"/>
        <v>97.041283963874136</v>
      </c>
      <c r="G37" s="95">
        <f t="shared" si="0"/>
        <v>97.087304174416602</v>
      </c>
      <c r="H37" s="95"/>
      <c r="I37" s="14"/>
      <c r="J37" s="13"/>
      <c r="K37" s="14"/>
      <c r="L37" s="13"/>
    </row>
    <row r="38" spans="2:12" x14ac:dyDescent="0.2">
      <c r="B38" s="91" t="s">
        <v>8</v>
      </c>
      <c r="C38" s="95">
        <f>C30/$C$30*100</f>
        <v>100</v>
      </c>
      <c r="D38" s="95">
        <f t="shared" ref="D38:G38" si="1">D30/$C$30*100</f>
        <v>99.391133469027608</v>
      </c>
      <c r="E38" s="95">
        <f t="shared" si="1"/>
        <v>98.38502722673951</v>
      </c>
      <c r="F38" s="95">
        <f t="shared" si="1"/>
        <v>97.624998681726623</v>
      </c>
      <c r="G38" s="95">
        <f t="shared" si="1"/>
        <v>97.29630918608045</v>
      </c>
      <c r="H38" s="95"/>
      <c r="I38" s="14"/>
      <c r="J38" s="13"/>
      <c r="K38" s="14"/>
      <c r="L38" s="13"/>
    </row>
    <row r="39" spans="2:12" x14ac:dyDescent="0.2">
      <c r="B39" s="91" t="s">
        <v>2</v>
      </c>
      <c r="C39" s="95">
        <f>C31/$C$31*100</f>
        <v>100</v>
      </c>
      <c r="D39" s="95">
        <f t="shared" ref="D39:G39" si="2">D31/$C$31*100</f>
        <v>100.92962369075471</v>
      </c>
      <c r="E39" s="95">
        <f t="shared" si="2"/>
        <v>101.62817650293493</v>
      </c>
      <c r="F39" s="95">
        <f t="shared" si="2"/>
        <v>101.79704154224297</v>
      </c>
      <c r="G39" s="95">
        <f t="shared" si="2"/>
        <v>103.20425020314319</v>
      </c>
      <c r="H39" s="95"/>
      <c r="I39" s="14"/>
      <c r="J39" s="13"/>
      <c r="K39" s="14"/>
      <c r="L39" s="13"/>
    </row>
    <row r="40" spans="2:12" x14ac:dyDescent="0.2">
      <c r="B40" s="164"/>
      <c r="C40" s="98"/>
      <c r="D40" s="98"/>
      <c r="E40" s="98"/>
      <c r="F40" s="98"/>
      <c r="G40" s="98"/>
      <c r="H40" s="98"/>
      <c r="I40" s="14"/>
      <c r="J40" s="13"/>
      <c r="K40" s="14"/>
      <c r="L40" s="13"/>
    </row>
    <row r="41" spans="2:12" x14ac:dyDescent="0.2">
      <c r="K41" s="34"/>
      <c r="L41" s="34"/>
    </row>
    <row r="42" spans="2:12" ht="24.95" customHeight="1" x14ac:dyDescent="0.2">
      <c r="B42" s="37" t="s">
        <v>188</v>
      </c>
      <c r="J42" s="6"/>
      <c r="K42" s="34"/>
      <c r="L42" s="34"/>
    </row>
    <row r="43" spans="2:12" ht="25.5" x14ac:dyDescent="0.2">
      <c r="B43" s="40" t="s">
        <v>56</v>
      </c>
      <c r="C43" s="48">
        <v>2017</v>
      </c>
      <c r="D43" s="48">
        <v>2018</v>
      </c>
      <c r="E43" s="48">
        <v>2019</v>
      </c>
      <c r="F43" s="49">
        <v>2020</v>
      </c>
      <c r="G43" s="49">
        <v>2021</v>
      </c>
      <c r="H43" s="42" t="s">
        <v>124</v>
      </c>
      <c r="I43" s="42" t="s">
        <v>125</v>
      </c>
      <c r="K43" s="50"/>
      <c r="L43" s="51"/>
    </row>
    <row r="44" spans="2:12" x14ac:dyDescent="0.2">
      <c r="B44" s="34" t="s">
        <v>7</v>
      </c>
      <c r="C44" s="14">
        <f>'[1]1. Macrosettori'!C15</f>
        <v>1951</v>
      </c>
      <c r="D44" s="14">
        <f>'[1]1. Macrosettori'!D15</f>
        <v>1927</v>
      </c>
      <c r="E44" s="14">
        <f>'[1]1. Macrosettori'!E15</f>
        <v>1840</v>
      </c>
      <c r="F44" s="14">
        <f>'[1]1. Macrosettori'!F15</f>
        <v>1823</v>
      </c>
      <c r="G44" s="14">
        <f>'[1]1. Macrosettori'!G15</f>
        <v>1866</v>
      </c>
      <c r="H44" s="14">
        <f>G44-C44</f>
        <v>-85</v>
      </c>
      <c r="I44" s="13">
        <f>(G44-C44)/C44</f>
        <v>-4.356740133264992E-2</v>
      </c>
      <c r="J44" s="14"/>
      <c r="K44" s="13"/>
    </row>
    <row r="45" spans="2:12" x14ac:dyDescent="0.2">
      <c r="B45" s="34" t="s">
        <v>8</v>
      </c>
      <c r="C45" s="14">
        <f>'[1]1. Macrosettori'!C16</f>
        <v>24865</v>
      </c>
      <c r="D45" s="14">
        <f>'[1]1. Macrosettori'!D16</f>
        <v>24472</v>
      </c>
      <c r="E45" s="14">
        <f>'[1]1. Macrosettori'!E16</f>
        <v>22649</v>
      </c>
      <c r="F45" s="14">
        <f>'[1]1. Macrosettori'!F16</f>
        <v>22742</v>
      </c>
      <c r="G45" s="14">
        <f>'[1]1. Macrosettori'!G16</f>
        <v>23188</v>
      </c>
      <c r="H45" s="14">
        <f>G45-C45</f>
        <v>-1677</v>
      </c>
      <c r="I45" s="13">
        <f>(G45-C45)/C45</f>
        <v>-6.74441986728333E-2</v>
      </c>
      <c r="J45" s="14"/>
      <c r="K45" s="13"/>
    </row>
    <row r="46" spans="2:12" x14ac:dyDescent="0.2">
      <c r="B46" s="34" t="s">
        <v>2</v>
      </c>
      <c r="C46" s="14">
        <f>'[1]1. Macrosettori'!C17</f>
        <v>51196</v>
      </c>
      <c r="D46" s="14">
        <f>'[1]1. Macrosettori'!D17</f>
        <v>51038</v>
      </c>
      <c r="E46" s="14">
        <f>'[1]1. Macrosettori'!E17</f>
        <v>50230</v>
      </c>
      <c r="F46" s="14">
        <f>'[1]1. Macrosettori'!F17</f>
        <v>50555</v>
      </c>
      <c r="G46" s="14">
        <f>'[1]1. Macrosettori'!G17</f>
        <v>51480</v>
      </c>
      <c r="H46" s="14">
        <f>G46-C46</f>
        <v>284</v>
      </c>
      <c r="I46" s="13">
        <f>(G46-C46)/C46</f>
        <v>5.5473083834674582E-3</v>
      </c>
      <c r="J46" s="14"/>
      <c r="K46" s="13"/>
    </row>
    <row r="47" spans="2:12" x14ac:dyDescent="0.2">
      <c r="B47" s="34" t="s">
        <v>6</v>
      </c>
      <c r="C47" s="14">
        <f>'[1]1. Macrosettori'!C18</f>
        <v>165</v>
      </c>
      <c r="D47" s="14">
        <f>'[1]1. Macrosettori'!D18</f>
        <v>183</v>
      </c>
      <c r="E47" s="14">
        <f>'[1]1. Macrosettori'!E18</f>
        <v>201</v>
      </c>
      <c r="F47" s="14">
        <f>'[1]1. Macrosettori'!F18</f>
        <v>201</v>
      </c>
      <c r="G47" s="14">
        <f>'[1]1. Macrosettori'!G18</f>
        <v>216</v>
      </c>
      <c r="H47" s="14">
        <f>G47-C47</f>
        <v>51</v>
      </c>
      <c r="I47" s="13">
        <f>(G47-C47)/C47</f>
        <v>0.30909090909090908</v>
      </c>
      <c r="J47" s="14"/>
      <c r="K47" s="13"/>
    </row>
    <row r="48" spans="2:12" x14ac:dyDescent="0.2">
      <c r="B48" s="52" t="s">
        <v>10</v>
      </c>
      <c r="C48" s="10">
        <f>SUM(C44:C47)</f>
        <v>78177</v>
      </c>
      <c r="D48" s="10">
        <f>SUM(D44:D47)</f>
        <v>77620</v>
      </c>
      <c r="E48" s="10">
        <f>SUM(E44:E47)</f>
        <v>74920</v>
      </c>
      <c r="F48" s="10">
        <f>SUM(F44:F47)</f>
        <v>75321</v>
      </c>
      <c r="G48" s="10">
        <f>SUM(G44:G47)</f>
        <v>76750</v>
      </c>
      <c r="H48" s="10">
        <f>G48-C48</f>
        <v>-1427</v>
      </c>
      <c r="I48" s="53">
        <f>(G48-C48)/C48</f>
        <v>-1.8253450503344974E-2</v>
      </c>
      <c r="J48" s="14"/>
      <c r="K48" s="13"/>
    </row>
    <row r="49" spans="2:12" ht="24.95" customHeight="1" x14ac:dyDescent="0.2">
      <c r="B49" s="54" t="s">
        <v>36</v>
      </c>
      <c r="C49" s="12"/>
      <c r="D49" s="12"/>
      <c r="E49" s="12"/>
      <c r="F49" s="12"/>
      <c r="G49" s="12"/>
      <c r="H49" s="12"/>
      <c r="I49" s="13"/>
      <c r="J49" s="55"/>
      <c r="K49" s="14"/>
      <c r="L49" s="13"/>
    </row>
    <row r="50" spans="2:12" x14ac:dyDescent="0.2">
      <c r="B50" s="91"/>
      <c r="C50" s="95"/>
      <c r="D50" s="95"/>
      <c r="E50" s="95"/>
      <c r="F50" s="95"/>
      <c r="G50" s="95"/>
      <c r="H50" s="95"/>
      <c r="I50" s="14"/>
      <c r="J50" s="13"/>
      <c r="K50" s="14"/>
      <c r="L50" s="13"/>
    </row>
    <row r="51" spans="2:12" x14ac:dyDescent="0.2">
      <c r="B51" s="91"/>
      <c r="C51" s="91">
        <v>2017</v>
      </c>
      <c r="D51" s="91">
        <v>2018</v>
      </c>
      <c r="E51" s="91">
        <v>2019</v>
      </c>
      <c r="F51" s="91">
        <v>2020</v>
      </c>
      <c r="G51" s="97">
        <v>2021</v>
      </c>
      <c r="H51" s="97"/>
      <c r="I51" s="14"/>
      <c r="J51" s="13"/>
      <c r="K51" s="14"/>
      <c r="L51" s="13"/>
    </row>
    <row r="52" spans="2:12" x14ac:dyDescent="0.2">
      <c r="B52" s="91" t="s">
        <v>7</v>
      </c>
      <c r="C52" s="95">
        <f>C44/$C$44*100</f>
        <v>100</v>
      </c>
      <c r="D52" s="95">
        <f t="shared" ref="D52:G52" si="3">D44/$C$44*100</f>
        <v>98.769861609431061</v>
      </c>
      <c r="E52" s="95">
        <f t="shared" si="3"/>
        <v>94.310609943618658</v>
      </c>
      <c r="F52" s="95">
        <f t="shared" si="3"/>
        <v>93.439261916965648</v>
      </c>
      <c r="G52" s="95">
        <f t="shared" si="3"/>
        <v>95.643259866735008</v>
      </c>
      <c r="H52" s="95"/>
      <c r="I52" s="14"/>
      <c r="J52" s="13"/>
      <c r="K52" s="14"/>
      <c r="L52" s="13"/>
    </row>
    <row r="53" spans="2:12" x14ac:dyDescent="0.2">
      <c r="B53" s="91" t="s">
        <v>8</v>
      </c>
      <c r="C53" s="95">
        <f>C45/$C$45*100</f>
        <v>100</v>
      </c>
      <c r="D53" s="95">
        <f t="shared" ref="D53:G53" si="4">D45/$C$45*100</f>
        <v>98.419465111602662</v>
      </c>
      <c r="E53" s="95">
        <f t="shared" si="4"/>
        <v>91.087874522421075</v>
      </c>
      <c r="F53" s="95">
        <f t="shared" si="4"/>
        <v>91.461894228835718</v>
      </c>
      <c r="G53" s="95">
        <f t="shared" si="4"/>
        <v>93.255580132716673</v>
      </c>
      <c r="H53" s="95"/>
      <c r="I53" s="14"/>
      <c r="J53" s="13"/>
      <c r="K53" s="14"/>
      <c r="L53" s="13"/>
    </row>
    <row r="54" spans="2:12" x14ac:dyDescent="0.2">
      <c r="B54" s="91" t="s">
        <v>2</v>
      </c>
      <c r="C54" s="95">
        <f>C46/$C$46*100</f>
        <v>100</v>
      </c>
      <c r="D54" s="95">
        <f t="shared" ref="D54:G54" si="5">D46/$C$46*100</f>
        <v>99.691382139229617</v>
      </c>
      <c r="E54" s="95">
        <f t="shared" si="5"/>
        <v>98.113133838581135</v>
      </c>
      <c r="F54" s="95">
        <f t="shared" si="5"/>
        <v>98.747949058520206</v>
      </c>
      <c r="G54" s="95">
        <f t="shared" si="5"/>
        <v>100.55473083834674</v>
      </c>
      <c r="H54" s="95"/>
      <c r="I54" s="14"/>
      <c r="J54" s="13"/>
      <c r="K54" s="14"/>
      <c r="L54" s="13"/>
    </row>
    <row r="55" spans="2:12" x14ac:dyDescent="0.2">
      <c r="B55" s="91"/>
      <c r="C55" s="95"/>
      <c r="D55" s="95"/>
      <c r="E55" s="95"/>
      <c r="F55" s="95"/>
      <c r="G55" s="95"/>
      <c r="H55" s="95"/>
      <c r="I55" s="14"/>
      <c r="J55" s="13"/>
      <c r="K55" s="14"/>
      <c r="L55" s="13"/>
    </row>
    <row r="56" spans="2:12" x14ac:dyDescent="0.2">
      <c r="B56" s="93"/>
      <c r="C56" s="93"/>
      <c r="D56" s="93"/>
      <c r="E56" s="93"/>
      <c r="F56" s="93"/>
      <c r="G56" s="93"/>
      <c r="H56" s="93"/>
    </row>
  </sheetData>
  <sheetProtection sheet="1" objects="1" scenarios="1"/>
  <mergeCells count="16">
    <mergeCell ref="B2:T4"/>
    <mergeCell ref="B23:T25"/>
    <mergeCell ref="E7:L7"/>
    <mergeCell ref="C7:D8"/>
    <mergeCell ref="B7:B8"/>
    <mergeCell ref="E8:F8"/>
    <mergeCell ref="G8:H8"/>
    <mergeCell ref="I8:J8"/>
    <mergeCell ref="K8:L8"/>
    <mergeCell ref="B16:B17"/>
    <mergeCell ref="C16:E17"/>
    <mergeCell ref="F16:Q16"/>
    <mergeCell ref="F17:H17"/>
    <mergeCell ref="I17:K17"/>
    <mergeCell ref="L17:N17"/>
    <mergeCell ref="O17:Q17"/>
  </mergeCells>
  <pageMargins left="0.7" right="0.7" top="0.75" bottom="0.75" header="0.3" footer="0.3"/>
  <pageSetup paperSize="9" scale="4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DA2B-B6B9-4343-977E-D46887DE005F}">
  <sheetPr>
    <tabColor theme="7"/>
    <pageSetUpPr fitToPage="1"/>
  </sheetPr>
  <dimension ref="B2:AS81"/>
  <sheetViews>
    <sheetView topLeftCell="A9" zoomScaleNormal="100" zoomScalePageLayoutView="125" workbookViewId="0">
      <selection activeCell="C25" sqref="C25:G26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16384" width="8.75" style="33"/>
  </cols>
  <sheetData>
    <row r="2" spans="2:44" ht="15" customHeight="1" x14ac:dyDescent="0.2">
      <c r="B2" s="175" t="s">
        <v>168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131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170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31"/>
      <c r="W6" s="131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W7" s="125" t="s">
        <v>138</v>
      </c>
      <c r="X7" s="133"/>
      <c r="Y7" s="133"/>
      <c r="Z7" s="133"/>
      <c r="AA7" s="133"/>
      <c r="AB7" s="133"/>
      <c r="AC7" s="133"/>
      <c r="AD7" s="133"/>
      <c r="AE7" s="133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  <c r="W8" s="131"/>
      <c r="X8" s="133"/>
      <c r="Y8" s="133"/>
      <c r="Z8" s="133"/>
      <c r="AA8" s="133"/>
      <c r="AB8" s="133"/>
      <c r="AC8" s="133"/>
      <c r="AD8" s="133"/>
      <c r="AE8" s="133"/>
      <c r="AF8" s="133"/>
    </row>
    <row r="9" spans="2:44" ht="19.5" customHeight="1" x14ac:dyDescent="0.2">
      <c r="B9" s="1" t="s">
        <v>105</v>
      </c>
      <c r="C9" s="9">
        <f>G25</f>
        <v>0</v>
      </c>
      <c r="D9" s="14">
        <f>G25-F25</f>
        <v>0</v>
      </c>
      <c r="E9" s="13" t="e">
        <f>(G25-F25)/F25</f>
        <v>#DIV/0!</v>
      </c>
      <c r="F9" s="9">
        <f>G41</f>
        <v>0</v>
      </c>
      <c r="G9" s="14">
        <f>G41-F41</f>
        <v>0</v>
      </c>
      <c r="H9" s="13" t="e">
        <f>(G41-F41)/F41</f>
        <v>#DIV/0!</v>
      </c>
      <c r="I9" s="9">
        <f>G57</f>
        <v>0</v>
      </c>
      <c r="J9" s="14">
        <f>G57-F57</f>
        <v>0</v>
      </c>
      <c r="K9" s="50"/>
      <c r="L9" s="50"/>
      <c r="M9" s="50"/>
      <c r="N9" s="50"/>
      <c r="O9" s="14"/>
      <c r="P9" s="15"/>
      <c r="Q9" s="16"/>
      <c r="W9" s="132"/>
      <c r="X9" s="129">
        <v>2017</v>
      </c>
      <c r="Y9" s="129">
        <v>2018</v>
      </c>
      <c r="Z9" s="129">
        <v>2019</v>
      </c>
      <c r="AA9" s="129">
        <v>2020</v>
      </c>
      <c r="AB9" s="129">
        <v>2021</v>
      </c>
      <c r="AC9" s="131"/>
      <c r="AD9" s="123"/>
      <c r="AE9" s="123"/>
      <c r="AF9" s="123"/>
    </row>
    <row r="10" spans="2:44" ht="13.5" customHeight="1" x14ac:dyDescent="0.2">
      <c r="B10" s="1" t="s">
        <v>106</v>
      </c>
      <c r="C10" s="9">
        <f>G26</f>
        <v>0</v>
      </c>
      <c r="D10" s="14">
        <f>G26-F26</f>
        <v>0</v>
      </c>
      <c r="E10" s="13" t="e">
        <f>(G26-F26)/F26</f>
        <v>#DIV/0!</v>
      </c>
      <c r="F10" s="9">
        <f>G42</f>
        <v>0</v>
      </c>
      <c r="G10" s="14">
        <f>G42-F42</f>
        <v>0</v>
      </c>
      <c r="H10" s="13" t="e">
        <f>(G42-F42)/F42</f>
        <v>#DIV/0!</v>
      </c>
      <c r="I10" s="9">
        <f>G58</f>
        <v>0</v>
      </c>
      <c r="J10" s="14">
        <f>G58-F58</f>
        <v>0</v>
      </c>
      <c r="K10" s="50"/>
      <c r="L10" s="50"/>
      <c r="M10" s="50"/>
      <c r="N10" s="50"/>
      <c r="O10" s="14"/>
      <c r="P10" s="15"/>
      <c r="Q10" s="16"/>
      <c r="W10" s="127" t="s">
        <v>130</v>
      </c>
      <c r="X10" s="124">
        <f>C28</f>
        <v>0</v>
      </c>
      <c r="Y10" s="124">
        <f t="shared" ref="Y10:AB10" si="0">D28</f>
        <v>0</v>
      </c>
      <c r="Z10" s="124">
        <f t="shared" si="0"/>
        <v>0</v>
      </c>
      <c r="AA10" s="124">
        <f t="shared" si="0"/>
        <v>0</v>
      </c>
      <c r="AB10" s="124">
        <f t="shared" si="0"/>
        <v>0</v>
      </c>
      <c r="AC10" s="131"/>
      <c r="AD10" s="123"/>
      <c r="AE10" s="123"/>
      <c r="AF10" s="123"/>
    </row>
    <row r="11" spans="2:44" ht="15.75" customHeight="1" x14ac:dyDescent="0.2">
      <c r="B11" s="121" t="s">
        <v>127</v>
      </c>
      <c r="C11" s="10">
        <f>G28</f>
        <v>0</v>
      </c>
      <c r="D11" s="14">
        <f>G28-F28</f>
        <v>0</v>
      </c>
      <c r="E11" s="13" t="e">
        <f>(G28-F28)/F28</f>
        <v>#DIV/0!</v>
      </c>
      <c r="F11" s="9">
        <f>G44</f>
        <v>0</v>
      </c>
      <c r="G11" s="14">
        <f>G44-F44</f>
        <v>0</v>
      </c>
      <c r="H11" s="13" t="e">
        <f>(G44-F44)/F44</f>
        <v>#DIV/0!</v>
      </c>
      <c r="I11" s="9">
        <f>G60</f>
        <v>0</v>
      </c>
      <c r="J11" s="14">
        <f>G60-F60</f>
        <v>0</v>
      </c>
      <c r="K11" s="50"/>
      <c r="L11" s="50"/>
      <c r="M11" s="50"/>
      <c r="N11" s="50"/>
      <c r="O11" s="14"/>
      <c r="P11" s="15"/>
      <c r="Q11" s="16"/>
      <c r="W11" s="127" t="s">
        <v>131</v>
      </c>
      <c r="X11" s="124">
        <f>C44</f>
        <v>0</v>
      </c>
      <c r="Y11" s="124">
        <f t="shared" ref="Y11:AB11" si="1">D44</f>
        <v>0</v>
      </c>
      <c r="Z11" s="124">
        <f t="shared" si="1"/>
        <v>0</v>
      </c>
      <c r="AA11" s="124">
        <f t="shared" si="1"/>
        <v>0</v>
      </c>
      <c r="AB11" s="124">
        <f t="shared" si="1"/>
        <v>0</v>
      </c>
      <c r="AC11" s="131"/>
      <c r="AD11" s="123"/>
      <c r="AE11" s="123"/>
      <c r="AF11" s="123"/>
    </row>
    <row r="12" spans="2:44" ht="15.75" customHeight="1" x14ac:dyDescent="0.2">
      <c r="B12" s="54" t="s">
        <v>140</v>
      </c>
      <c r="C12" s="44"/>
      <c r="D12" s="44"/>
      <c r="E12" s="44"/>
      <c r="F12" s="44"/>
      <c r="G12" s="44"/>
      <c r="H12" s="44"/>
      <c r="I12" s="44"/>
      <c r="J12" s="44"/>
      <c r="K12" s="50"/>
      <c r="L12" s="50"/>
      <c r="M12" s="50"/>
      <c r="N12" s="50"/>
      <c r="O12" s="14"/>
      <c r="P12" s="15"/>
      <c r="Q12" s="16"/>
      <c r="W12" s="128" t="s">
        <v>132</v>
      </c>
      <c r="X12" s="130">
        <f>X10-X11</f>
        <v>0</v>
      </c>
      <c r="Y12" s="130">
        <f>Y10-Y11</f>
        <v>0</v>
      </c>
      <c r="Z12" s="130">
        <f>Z10-Z11</f>
        <v>0</v>
      </c>
      <c r="AA12" s="130">
        <f>AA10-AA11</f>
        <v>0</v>
      </c>
      <c r="AB12" s="130">
        <f>AB10-AB11</f>
        <v>0</v>
      </c>
      <c r="AC12" s="131"/>
      <c r="AD12" s="123"/>
      <c r="AE12" s="123"/>
      <c r="AF12" s="123"/>
    </row>
    <row r="13" spans="2:44" ht="15.75" customHeight="1" x14ac:dyDescent="0.2">
      <c r="K13" s="50"/>
      <c r="L13" s="50"/>
      <c r="M13" s="50"/>
      <c r="N13" s="50"/>
      <c r="O13" s="14"/>
      <c r="P13" s="15"/>
      <c r="Q13" s="16"/>
      <c r="W13" s="127"/>
      <c r="X13" s="124"/>
      <c r="Y13" s="124"/>
      <c r="Z13" s="124"/>
      <c r="AA13" s="124"/>
      <c r="AB13" s="124"/>
      <c r="AC13" s="131"/>
      <c r="AD13" s="123"/>
      <c r="AE13" s="123"/>
      <c r="AF13" s="123"/>
    </row>
    <row r="14" spans="2:44" ht="21" customHeight="1" x14ac:dyDescent="0.2">
      <c r="K14" s="50"/>
      <c r="L14" s="50"/>
      <c r="M14" s="50"/>
      <c r="N14" s="50"/>
      <c r="O14" s="14"/>
      <c r="P14" s="15"/>
      <c r="Q14" s="16"/>
      <c r="AC14" s="131"/>
      <c r="AD14" s="123"/>
      <c r="AE14" s="123"/>
      <c r="AF14" s="123"/>
    </row>
    <row r="15" spans="2:44" ht="24.95" customHeight="1" x14ac:dyDescent="0.2">
      <c r="K15" s="50"/>
      <c r="L15" s="50"/>
      <c r="M15" s="50"/>
      <c r="N15" s="50"/>
      <c r="O15" s="34"/>
      <c r="P15" s="34"/>
      <c r="Q15" s="34"/>
      <c r="AC15" s="131"/>
      <c r="AD15" s="133"/>
      <c r="AE15" s="122"/>
      <c r="AF15" s="133"/>
    </row>
    <row r="16" spans="2:44" ht="24.95" customHeight="1" x14ac:dyDescent="0.2">
      <c r="B16" s="47"/>
      <c r="C16" s="34"/>
      <c r="D16" s="34"/>
      <c r="E16" s="34"/>
      <c r="F16" s="34"/>
      <c r="G16" s="34"/>
      <c r="H16" s="34"/>
      <c r="I16" s="34"/>
      <c r="J16" s="34"/>
      <c r="K16" s="50"/>
      <c r="L16" s="50"/>
      <c r="M16" s="50"/>
      <c r="N16" s="50"/>
      <c r="O16" s="34"/>
      <c r="P16" s="34"/>
      <c r="Q16" s="34"/>
      <c r="AC16" s="131"/>
      <c r="AD16" s="133"/>
      <c r="AE16" s="122"/>
      <c r="AF16" s="133"/>
    </row>
    <row r="17" spans="2:32" ht="24.95" customHeight="1" x14ac:dyDescent="0.2">
      <c r="B17" s="47"/>
      <c r="C17" s="34"/>
      <c r="D17" s="34"/>
      <c r="E17" s="34"/>
      <c r="F17" s="34"/>
      <c r="G17" s="34"/>
      <c r="H17" s="34"/>
      <c r="I17" s="34"/>
      <c r="J17" s="34"/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24.95" customHeight="1" x14ac:dyDescent="0.2">
      <c r="B18" s="47"/>
      <c r="C18" s="34"/>
      <c r="D18" s="34"/>
      <c r="E18" s="34"/>
      <c r="F18" s="34"/>
      <c r="G18" s="34"/>
      <c r="H18" s="34"/>
      <c r="I18" s="34"/>
      <c r="J18" s="34"/>
      <c r="K18" s="50"/>
      <c r="L18" s="50"/>
      <c r="M18" s="50"/>
      <c r="N18" s="50"/>
      <c r="O18" s="34"/>
      <c r="P18" s="34"/>
      <c r="Q18" s="34"/>
      <c r="W18" s="133"/>
      <c r="AC18" s="131"/>
      <c r="AD18" s="133"/>
      <c r="AE18" s="122"/>
      <c r="AF18" s="133"/>
    </row>
    <row r="19" spans="2:32" ht="14.25" x14ac:dyDescent="0.2">
      <c r="B19" s="175" t="s">
        <v>169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V19" s="1"/>
      <c r="X19" s="1"/>
      <c r="Z19" s="1"/>
      <c r="AB19" s="1"/>
      <c r="AF19" s="126"/>
    </row>
    <row r="20" spans="2:32" ht="14.25" x14ac:dyDescent="0.2"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V20" s="1"/>
      <c r="W20" s="1"/>
      <c r="X20" s="1"/>
      <c r="Y20" s="1"/>
      <c r="Z20" s="1"/>
      <c r="AA20" s="1"/>
      <c r="AB20" s="1"/>
      <c r="AC20" s="1"/>
      <c r="AD20" s="133"/>
      <c r="AE20" s="133"/>
      <c r="AF20" s="133"/>
    </row>
    <row r="21" spans="2:32" ht="14.25" x14ac:dyDescent="0.2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V21" s="1"/>
      <c r="W21" s="1"/>
      <c r="X21" s="1"/>
      <c r="Y21" s="1"/>
      <c r="Z21" s="1"/>
      <c r="AA21" s="1"/>
      <c r="AB21" s="1"/>
      <c r="AC21" s="1"/>
      <c r="AD21" s="133"/>
      <c r="AE21" s="133"/>
      <c r="AF21" s="13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33"/>
      <c r="AE22" s="133"/>
      <c r="AF22" s="133"/>
    </row>
    <row r="23" spans="2:32" ht="24.95" customHeight="1" x14ac:dyDescent="0.2">
      <c r="B23" s="37" t="s">
        <v>171</v>
      </c>
      <c r="K23" s="34"/>
      <c r="L23" s="34"/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25.5" x14ac:dyDescent="0.2">
      <c r="B24" s="40" t="s">
        <v>135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2" t="s">
        <v>124</v>
      </c>
      <c r="I24" s="42" t="s">
        <v>125</v>
      </c>
      <c r="K24" s="50"/>
      <c r="L24" s="51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33"/>
    </row>
    <row r="25" spans="2:32" ht="14.25" x14ac:dyDescent="0.2">
      <c r="B25" s="1" t="s">
        <v>105</v>
      </c>
      <c r="C25" s="14"/>
      <c r="D25" s="14"/>
      <c r="E25" s="14"/>
      <c r="F25" s="14"/>
      <c r="G25" s="14"/>
      <c r="H25" s="14">
        <f>G25-C25</f>
        <v>0</v>
      </c>
      <c r="I25" s="13" t="e">
        <f>(G25-C25)/C25</f>
        <v>#DIV/0!</v>
      </c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x14ac:dyDescent="0.2">
      <c r="B26" s="1" t="s">
        <v>106</v>
      </c>
      <c r="C26" s="14"/>
      <c r="D26" s="14"/>
      <c r="E26" s="14"/>
      <c r="F26" s="14"/>
      <c r="G26" s="14"/>
      <c r="H26" s="14">
        <f>G26-C26</f>
        <v>0</v>
      </c>
      <c r="I26" s="13" t="e">
        <f>(G26-C26)/C26</f>
        <v>#DIV/0!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1" t="s">
        <v>119</v>
      </c>
      <c r="C27" s="14"/>
      <c r="D27" s="14"/>
      <c r="E27" s="14"/>
      <c r="F27" s="14"/>
      <c r="G27" s="14"/>
      <c r="H27" s="14"/>
      <c r="I27" s="13"/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52" t="s">
        <v>20</v>
      </c>
      <c r="C28" s="10">
        <f>SUM(C25:C26)</f>
        <v>0</v>
      </c>
      <c r="D28" s="10">
        <f>SUM(D25:D26)</f>
        <v>0</v>
      </c>
      <c r="E28" s="10">
        <f>SUM(E25:E26)</f>
        <v>0</v>
      </c>
      <c r="F28" s="10">
        <f>SUM(F25:F26)</f>
        <v>0</v>
      </c>
      <c r="G28" s="10">
        <f>SUM(G25:G26)</f>
        <v>0</v>
      </c>
      <c r="H28" s="10">
        <f>G28-C28</f>
        <v>0</v>
      </c>
      <c r="I28" s="53" t="e">
        <f>(G28-C28)/C28</f>
        <v>#DIV/0!</v>
      </c>
      <c r="V28" s="1"/>
      <c r="W28" s="1"/>
      <c r="X28" s="1"/>
      <c r="Y28" s="1"/>
      <c r="Z28" s="1"/>
      <c r="AA28" s="1"/>
      <c r="AB28" s="1"/>
      <c r="AC28" s="1"/>
    </row>
    <row r="29" spans="2:32" s="1" customFormat="1" ht="24.95" customHeight="1" x14ac:dyDescent="0.2">
      <c r="B29" s="54" t="s">
        <v>140</v>
      </c>
      <c r="C29" s="117"/>
      <c r="D29" s="117"/>
      <c r="E29" s="117"/>
      <c r="F29" s="117"/>
      <c r="G29" s="117"/>
      <c r="H29" s="117"/>
      <c r="I29" s="117"/>
      <c r="J29" s="118"/>
      <c r="K29" s="110"/>
      <c r="L29" s="111"/>
    </row>
    <row r="30" spans="2:32" s="1" customFormat="1" x14ac:dyDescent="0.2">
      <c r="B30" s="106"/>
      <c r="C30" s="111"/>
      <c r="D30" s="111"/>
      <c r="E30" s="111"/>
      <c r="F30" s="111"/>
      <c r="G30" s="111"/>
      <c r="H30" s="111"/>
      <c r="I30" s="110"/>
      <c r="J30" s="111"/>
      <c r="K30" s="110"/>
      <c r="L30" s="111"/>
    </row>
    <row r="31" spans="2:32" s="1" customFormat="1" x14ac:dyDescent="0.2">
      <c r="B31" s="106"/>
      <c r="C31" s="106">
        <v>2017</v>
      </c>
      <c r="D31" s="106">
        <v>2018</v>
      </c>
      <c r="E31" s="106">
        <v>2019</v>
      </c>
      <c r="F31" s="106">
        <v>2020</v>
      </c>
      <c r="G31" s="108">
        <v>2021</v>
      </c>
      <c r="H31" s="108"/>
      <c r="I31" s="110"/>
      <c r="J31" s="111"/>
      <c r="K31" s="110"/>
      <c r="L31" s="111"/>
    </row>
    <row r="32" spans="2:32" s="1" customFormat="1" x14ac:dyDescent="0.2">
      <c r="B32" s="1" t="s">
        <v>105</v>
      </c>
      <c r="C32" s="110" t="e">
        <f>C25/$C$25*100</f>
        <v>#DIV/0!</v>
      </c>
      <c r="D32" s="110" t="e">
        <f>D25/$C$25*100</f>
        <v>#DIV/0!</v>
      </c>
      <c r="E32" s="110" t="e">
        <f>E25/$C$25*100</f>
        <v>#DIV/0!</v>
      </c>
      <c r="F32" s="110" t="e">
        <f>F25/$C$25*100</f>
        <v>#DIV/0!</v>
      </c>
      <c r="G32" s="110" t="e">
        <f>G25/$C$25*100</f>
        <v>#DIV/0!</v>
      </c>
      <c r="H32" s="110"/>
      <c r="I32" s="110"/>
      <c r="J32" s="111"/>
      <c r="K32" s="110"/>
      <c r="L32" s="111"/>
    </row>
    <row r="33" spans="2:45" s="1" customFormat="1" x14ac:dyDescent="0.2">
      <c r="B33" s="1" t="s">
        <v>106</v>
      </c>
      <c r="C33" s="110" t="e">
        <f>C26/$C$26*100</f>
        <v>#DIV/0!</v>
      </c>
      <c r="D33" s="110" t="e">
        <f>D26/$C$26*100</f>
        <v>#DIV/0!</v>
      </c>
      <c r="E33" s="110" t="e">
        <f>E26/$C$26*100</f>
        <v>#DIV/0!</v>
      </c>
      <c r="F33" s="110" t="e">
        <f>F26/$C$26*100</f>
        <v>#DIV/0!</v>
      </c>
      <c r="G33" s="110" t="e">
        <f>G26/$C$26*100</f>
        <v>#DIV/0!</v>
      </c>
      <c r="H33" s="110"/>
      <c r="I33" s="110"/>
      <c r="J33" s="111"/>
      <c r="K33" s="110"/>
      <c r="L33" s="111"/>
    </row>
    <row r="34" spans="2:45" s="1" customFormat="1" x14ac:dyDescent="0.2">
      <c r="C34" s="110"/>
      <c r="D34" s="110"/>
      <c r="E34" s="110"/>
      <c r="F34" s="110"/>
      <c r="G34" s="110"/>
      <c r="H34" s="110"/>
      <c r="I34" s="110"/>
      <c r="J34" s="111"/>
      <c r="K34" s="110"/>
      <c r="L34" s="111"/>
    </row>
    <row r="35" spans="2:45" s="1" customFormat="1" x14ac:dyDescent="0.2">
      <c r="C35" s="110"/>
      <c r="D35" s="110"/>
      <c r="E35" s="110"/>
      <c r="F35" s="110"/>
      <c r="G35" s="110"/>
      <c r="H35" s="110"/>
      <c r="I35" s="110"/>
      <c r="J35" s="111"/>
      <c r="K35" s="110"/>
      <c r="L35" s="111"/>
    </row>
    <row r="36" spans="2:45" s="1" customFormat="1" x14ac:dyDescent="0.2">
      <c r="B36" s="106"/>
      <c r="C36" s="110"/>
      <c r="D36" s="110"/>
      <c r="E36" s="110"/>
      <c r="F36" s="110"/>
      <c r="G36" s="110"/>
      <c r="H36" s="110"/>
      <c r="I36" s="110"/>
      <c r="J36" s="111"/>
      <c r="K36" s="110"/>
      <c r="L36" s="111"/>
    </row>
    <row r="37" spans="2:45" s="1" customFormat="1" x14ac:dyDescent="0.2">
      <c r="B37" s="113"/>
      <c r="C37" s="111"/>
      <c r="D37" s="111"/>
      <c r="E37" s="111"/>
      <c r="F37" s="111"/>
      <c r="G37" s="111"/>
      <c r="H37" s="111"/>
      <c r="I37" s="110"/>
      <c r="J37" s="111"/>
      <c r="K37" s="110"/>
      <c r="L37" s="111"/>
    </row>
    <row r="38" spans="2:45" s="1" customFormat="1" x14ac:dyDescent="0.2">
      <c r="K38" s="106"/>
      <c r="L38" s="106"/>
    </row>
    <row r="39" spans="2:45" s="1" customFormat="1" ht="24.95" customHeight="1" x14ac:dyDescent="0.2">
      <c r="B39" s="107" t="s">
        <v>172</v>
      </c>
      <c r="K39" s="106"/>
      <c r="L39" s="106"/>
      <c r="V39" s="135"/>
      <c r="W39" s="135"/>
      <c r="X39" s="136"/>
      <c r="Y39" s="136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s="1" customFormat="1" ht="25.5" x14ac:dyDescent="0.2">
      <c r="B40" s="2" t="s">
        <v>129</v>
      </c>
      <c r="C40" s="137">
        <v>2017</v>
      </c>
      <c r="D40" s="137">
        <v>2018</v>
      </c>
      <c r="E40" s="137">
        <v>2019</v>
      </c>
      <c r="F40" s="138">
        <v>2020</v>
      </c>
      <c r="G40" s="49">
        <v>2021</v>
      </c>
      <c r="H40" s="3" t="s">
        <v>124</v>
      </c>
      <c r="I40" s="3" t="s">
        <v>125</v>
      </c>
      <c r="K40" s="139"/>
      <c r="L40" s="140"/>
      <c r="V40" s="135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2:45" s="1" customFormat="1" x14ac:dyDescent="0.2">
      <c r="B41" s="1" t="s">
        <v>105</v>
      </c>
      <c r="C41" s="110"/>
      <c r="D41" s="110"/>
      <c r="E41" s="110"/>
      <c r="F41" s="110"/>
      <c r="G41" s="110"/>
      <c r="H41" s="110">
        <f>G41-C41</f>
        <v>0</v>
      </c>
      <c r="I41" s="111" t="e">
        <f>(G41-C41)/C41</f>
        <v>#DIV/0!</v>
      </c>
      <c r="J41" s="120"/>
      <c r="K41" s="109"/>
    </row>
    <row r="42" spans="2:45" s="1" customFormat="1" x14ac:dyDescent="0.2">
      <c r="B42" s="1" t="s">
        <v>106</v>
      </c>
      <c r="C42" s="110"/>
      <c r="D42" s="110"/>
      <c r="E42" s="110"/>
      <c r="F42" s="110"/>
      <c r="G42" s="110"/>
      <c r="H42" s="110">
        <f>G42-C42</f>
        <v>0</v>
      </c>
      <c r="I42" s="111" t="e">
        <f>(G42-C42)/C42</f>
        <v>#DIV/0!</v>
      </c>
      <c r="J42" s="120"/>
      <c r="K42" s="109"/>
    </row>
    <row r="43" spans="2:45" s="1" customFormat="1" x14ac:dyDescent="0.2">
      <c r="B43" s="1" t="s">
        <v>119</v>
      </c>
      <c r="C43" s="110"/>
      <c r="D43" s="110"/>
      <c r="E43" s="110"/>
      <c r="F43" s="110"/>
      <c r="G43" s="110"/>
      <c r="H43" s="110"/>
      <c r="I43" s="111"/>
      <c r="J43" s="120"/>
      <c r="K43" s="109"/>
    </row>
    <row r="44" spans="2:45" s="1" customFormat="1" ht="14.25" x14ac:dyDescent="0.2">
      <c r="B44" s="114" t="s">
        <v>20</v>
      </c>
      <c r="C44" s="112">
        <f>SUM(C41:C42)</f>
        <v>0</v>
      </c>
      <c r="D44" s="112">
        <f>SUM(D41:D42)</f>
        <v>0</v>
      </c>
      <c r="E44" s="112">
        <f>SUM(E41:E42)</f>
        <v>0</v>
      </c>
      <c r="F44" s="112">
        <f>SUM(F41:F42)</f>
        <v>0</v>
      </c>
      <c r="G44" s="112">
        <f>SUM(G41:G42)</f>
        <v>0</v>
      </c>
      <c r="H44" s="112">
        <f>G44-C44</f>
        <v>0</v>
      </c>
      <c r="I44" s="115" t="e">
        <f>(G44-C44)/C44</f>
        <v>#DIV/0!</v>
      </c>
      <c r="J44" s="120"/>
      <c r="K44" s="109"/>
      <c r="V44" s="136"/>
      <c r="W44" s="136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s="1" customFormat="1" ht="24.95" customHeight="1" x14ac:dyDescent="0.2">
      <c r="B45" s="54" t="s">
        <v>140</v>
      </c>
      <c r="C45" s="117"/>
      <c r="D45" s="117"/>
      <c r="E45" s="117"/>
      <c r="F45" s="117"/>
      <c r="G45" s="117"/>
      <c r="H45" s="117"/>
      <c r="I45" s="117"/>
      <c r="J45" s="118"/>
      <c r="K45" s="110"/>
      <c r="L45" s="111"/>
      <c r="V45" s="136"/>
      <c r="W45" s="136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s="1" customFormat="1" ht="14.25" x14ac:dyDescent="0.2">
      <c r="B46" s="106"/>
      <c r="C46" s="110"/>
      <c r="D46" s="110"/>
      <c r="E46" s="110"/>
      <c r="F46" s="110"/>
      <c r="G46" s="110"/>
      <c r="H46" s="110"/>
      <c r="I46" s="110"/>
      <c r="J46" s="111"/>
      <c r="K46" s="110"/>
      <c r="L46" s="111"/>
      <c r="V46" s="136"/>
      <c r="W46" s="136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s="1" customFormat="1" ht="14.25" x14ac:dyDescent="0.2">
      <c r="B47" s="106"/>
      <c r="C47" s="106">
        <v>2017</v>
      </c>
      <c r="D47" s="106">
        <v>2018</v>
      </c>
      <c r="E47" s="106">
        <v>2019</v>
      </c>
      <c r="F47" s="106">
        <v>2020</v>
      </c>
      <c r="G47" s="108">
        <v>2021</v>
      </c>
      <c r="H47" s="108"/>
      <c r="I47" s="110"/>
      <c r="J47" s="111"/>
      <c r="K47" s="110"/>
      <c r="L47" s="111"/>
      <c r="V47" s="136"/>
      <c r="W47" s="136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s="1" customFormat="1" ht="14.25" x14ac:dyDescent="0.2">
      <c r="B48" s="1" t="s">
        <v>105</v>
      </c>
      <c r="C48" s="110" t="e">
        <f>C41/$C$41*100</f>
        <v>#DIV/0!</v>
      </c>
      <c r="D48" s="110" t="e">
        <f>D41/$C$41*100</f>
        <v>#DIV/0!</v>
      </c>
      <c r="E48" s="110" t="e">
        <f>E41/$C$41*100</f>
        <v>#DIV/0!</v>
      </c>
      <c r="F48" s="110" t="e">
        <f>F41/$C$41*100</f>
        <v>#DIV/0!</v>
      </c>
      <c r="G48" s="110" t="e">
        <f>G41/$C$41*100</f>
        <v>#DIV/0!</v>
      </c>
      <c r="H48" s="110"/>
      <c r="I48" s="110"/>
      <c r="J48" s="111"/>
      <c r="K48" s="110"/>
      <c r="L48" s="111"/>
      <c r="V48" s="136"/>
      <c r="W48" s="136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:45" s="1" customFormat="1" ht="14.25" x14ac:dyDescent="0.2">
      <c r="B49" s="1" t="s">
        <v>106</v>
      </c>
      <c r="C49" s="110" t="e">
        <f>C42/$C$42*100</f>
        <v>#DIV/0!</v>
      </c>
      <c r="D49" s="110" t="e">
        <f>D42/$C$42*100</f>
        <v>#DIV/0!</v>
      </c>
      <c r="E49" s="110" t="e">
        <f>E42/$C$42*100</f>
        <v>#DIV/0!</v>
      </c>
      <c r="F49" s="110" t="e">
        <f>F42/$C$42*100</f>
        <v>#DIV/0!</v>
      </c>
      <c r="G49" s="110" t="e">
        <f>G42/$C$42*100</f>
        <v>#DIV/0!</v>
      </c>
      <c r="H49" s="110"/>
      <c r="I49" s="110"/>
      <c r="J49" s="111"/>
      <c r="K49" s="110"/>
      <c r="L49" s="111"/>
      <c r="V49" s="136"/>
      <c r="W49" s="136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:45" s="1" customFormat="1" ht="14.25" x14ac:dyDescent="0.2">
      <c r="C50" s="110"/>
      <c r="D50" s="110"/>
      <c r="E50" s="110"/>
      <c r="F50" s="110"/>
      <c r="G50" s="110"/>
      <c r="H50" s="110"/>
      <c r="I50" s="110"/>
      <c r="J50" s="111"/>
      <c r="K50" s="110"/>
      <c r="L50" s="111"/>
      <c r="V50" s="136"/>
      <c r="W50" s="136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</row>
    <row r="51" spans="2:45" s="1" customFormat="1" ht="14.25" x14ac:dyDescent="0.2">
      <c r="C51" s="110"/>
      <c r="D51" s="110"/>
      <c r="E51" s="110"/>
      <c r="F51" s="110"/>
      <c r="G51" s="110"/>
      <c r="H51" s="110"/>
      <c r="I51" s="110"/>
      <c r="J51" s="111"/>
      <c r="K51" s="110"/>
      <c r="L51" s="111"/>
      <c r="V51" s="136"/>
      <c r="W51" s="136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</row>
    <row r="52" spans="2:45" s="1" customFormat="1" x14ac:dyDescent="0.2"/>
    <row r="53" spans="2:45" s="1" customFormat="1" x14ac:dyDescent="0.2"/>
    <row r="54" spans="2:45" s="1" customFormat="1" x14ac:dyDescent="0.2"/>
    <row r="55" spans="2:45" s="1" customFormat="1" ht="24.95" customHeight="1" x14ac:dyDescent="0.2">
      <c r="B55" s="107" t="s">
        <v>173</v>
      </c>
      <c r="K55" s="106"/>
      <c r="L55" s="106"/>
      <c r="V55" s="135"/>
      <c r="W55" s="135"/>
      <c r="X55" s="136"/>
      <c r="Y55" s="136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</row>
    <row r="56" spans="2:45" s="1" customFormat="1" ht="25.5" x14ac:dyDescent="0.2">
      <c r="B56" s="2" t="s">
        <v>136</v>
      </c>
      <c r="C56" s="137">
        <v>2017</v>
      </c>
      <c r="D56" s="137">
        <v>2018</v>
      </c>
      <c r="E56" s="137">
        <v>2019</v>
      </c>
      <c r="F56" s="138">
        <v>2020</v>
      </c>
      <c r="G56" s="49">
        <v>2021</v>
      </c>
      <c r="H56" s="3" t="s">
        <v>124</v>
      </c>
      <c r="I56" s="3" t="s">
        <v>125</v>
      </c>
      <c r="K56" s="139"/>
      <c r="L56" s="140"/>
      <c r="V56" s="135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</row>
    <row r="57" spans="2:45" s="1" customFormat="1" x14ac:dyDescent="0.2">
      <c r="B57" s="1" t="s">
        <v>105</v>
      </c>
      <c r="C57" s="110">
        <f t="shared" ref="C57:G58" si="2">C25-C41</f>
        <v>0</v>
      </c>
      <c r="D57" s="110">
        <f t="shared" si="2"/>
        <v>0</v>
      </c>
      <c r="E57" s="110">
        <f t="shared" si="2"/>
        <v>0</v>
      </c>
      <c r="F57" s="110">
        <f t="shared" si="2"/>
        <v>0</v>
      </c>
      <c r="G57" s="110">
        <f t="shared" si="2"/>
        <v>0</v>
      </c>
      <c r="H57" s="110">
        <f t="shared" ref="H57:H60" si="3">G57-C57</f>
        <v>0</v>
      </c>
      <c r="I57" s="111" t="e">
        <f t="shared" ref="I57:I60" si="4">(G57-C57)/C57</f>
        <v>#DIV/0!</v>
      </c>
      <c r="J57" s="120"/>
      <c r="K57" s="109"/>
    </row>
    <row r="58" spans="2:45" s="1" customFormat="1" x14ac:dyDescent="0.2">
      <c r="B58" s="1" t="s">
        <v>106</v>
      </c>
      <c r="C58" s="110">
        <f t="shared" si="2"/>
        <v>0</v>
      </c>
      <c r="D58" s="110">
        <f t="shared" si="2"/>
        <v>0</v>
      </c>
      <c r="E58" s="110">
        <f t="shared" si="2"/>
        <v>0</v>
      </c>
      <c r="F58" s="110">
        <f t="shared" si="2"/>
        <v>0</v>
      </c>
      <c r="G58" s="110">
        <f t="shared" si="2"/>
        <v>0</v>
      </c>
      <c r="H58" s="110">
        <f t="shared" si="3"/>
        <v>0</v>
      </c>
      <c r="I58" s="111" t="e">
        <f t="shared" si="4"/>
        <v>#DIV/0!</v>
      </c>
      <c r="J58" s="120"/>
      <c r="K58" s="109"/>
    </row>
    <row r="59" spans="2:45" s="1" customFormat="1" x14ac:dyDescent="0.2">
      <c r="B59" s="1" t="s">
        <v>119</v>
      </c>
      <c r="C59" s="110">
        <f>C27-C43</f>
        <v>0</v>
      </c>
      <c r="D59" s="110">
        <f t="shared" ref="D59:G59" si="5">D27-D43</f>
        <v>0</v>
      </c>
      <c r="E59" s="110">
        <f t="shared" si="5"/>
        <v>0</v>
      </c>
      <c r="F59" s="110">
        <f t="shared" si="5"/>
        <v>0</v>
      </c>
      <c r="G59" s="110">
        <f t="shared" si="5"/>
        <v>0</v>
      </c>
      <c r="H59" s="110"/>
      <c r="I59" s="111"/>
      <c r="J59" s="120"/>
      <c r="K59" s="109"/>
    </row>
    <row r="60" spans="2:45" s="1" customFormat="1" ht="14.25" x14ac:dyDescent="0.2">
      <c r="B60" s="114" t="s">
        <v>20</v>
      </c>
      <c r="C60" s="112">
        <f t="shared" ref="C60:G60" si="6">C28-C44</f>
        <v>0</v>
      </c>
      <c r="D60" s="112">
        <f t="shared" si="6"/>
        <v>0</v>
      </c>
      <c r="E60" s="112">
        <f t="shared" si="6"/>
        <v>0</v>
      </c>
      <c r="F60" s="112">
        <f t="shared" si="6"/>
        <v>0</v>
      </c>
      <c r="G60" s="112">
        <f t="shared" si="6"/>
        <v>0</v>
      </c>
      <c r="H60" s="112">
        <f t="shared" si="3"/>
        <v>0</v>
      </c>
      <c r="I60" s="115" t="e">
        <f t="shared" si="4"/>
        <v>#DIV/0!</v>
      </c>
      <c r="J60" s="143"/>
      <c r="K60" s="109"/>
      <c r="V60" s="136"/>
      <c r="W60" s="136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</row>
    <row r="61" spans="2:45" s="1" customFormat="1" ht="24.95" customHeight="1" x14ac:dyDescent="0.2">
      <c r="B61" s="54" t="s">
        <v>140</v>
      </c>
      <c r="C61" s="117"/>
      <c r="D61" s="117"/>
      <c r="E61" s="117"/>
      <c r="F61" s="117"/>
      <c r="G61" s="117"/>
      <c r="H61" s="117"/>
      <c r="I61" s="117"/>
      <c r="J61" s="118"/>
      <c r="K61" s="110"/>
      <c r="L61" s="111"/>
      <c r="V61" s="136"/>
      <c r="W61" s="136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</row>
    <row r="62" spans="2:45" s="1" customFormat="1" ht="14.25" x14ac:dyDescent="0.2">
      <c r="B62" s="106"/>
      <c r="C62" s="110"/>
      <c r="D62" s="110"/>
      <c r="E62" s="110"/>
      <c r="F62" s="110"/>
      <c r="G62" s="110"/>
      <c r="H62" s="110"/>
      <c r="I62" s="110"/>
      <c r="J62" s="111"/>
      <c r="K62" s="110"/>
      <c r="L62" s="111"/>
      <c r="V62" s="136"/>
      <c r="W62" s="136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</row>
    <row r="63" spans="2:45" s="1" customFormat="1" ht="14.25" x14ac:dyDescent="0.2">
      <c r="B63" s="106"/>
      <c r="C63" s="106">
        <v>2017</v>
      </c>
      <c r="D63" s="106">
        <v>2018</v>
      </c>
      <c r="E63" s="106">
        <v>2019</v>
      </c>
      <c r="F63" s="106">
        <v>2020</v>
      </c>
      <c r="G63" s="108">
        <v>2021</v>
      </c>
      <c r="H63" s="108"/>
      <c r="I63" s="110"/>
      <c r="J63" s="111"/>
      <c r="K63" s="110"/>
      <c r="L63" s="111"/>
      <c r="V63" s="136"/>
      <c r="W63" s="136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</row>
    <row r="64" spans="2:45" s="1" customFormat="1" ht="14.25" x14ac:dyDescent="0.2">
      <c r="B64" s="1" t="s">
        <v>105</v>
      </c>
      <c r="C64" s="110">
        <f>C57</f>
        <v>0</v>
      </c>
      <c r="D64" s="110">
        <f t="shared" ref="D64:G65" si="7">D57+C64</f>
        <v>0</v>
      </c>
      <c r="E64" s="110">
        <f t="shared" si="7"/>
        <v>0</v>
      </c>
      <c r="F64" s="110">
        <f t="shared" si="7"/>
        <v>0</v>
      </c>
      <c r="G64" s="110">
        <f t="shared" si="7"/>
        <v>0</v>
      </c>
      <c r="H64" s="110"/>
      <c r="I64" s="110"/>
      <c r="J64" s="111"/>
      <c r="K64" s="110"/>
      <c r="L64" s="111"/>
      <c r="V64" s="136"/>
      <c r="W64" s="136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</row>
    <row r="65" spans="2:45" s="1" customFormat="1" ht="14.25" x14ac:dyDescent="0.2">
      <c r="B65" s="1" t="s">
        <v>106</v>
      </c>
      <c r="C65" s="110">
        <f>C58</f>
        <v>0</v>
      </c>
      <c r="D65" s="110">
        <f t="shared" si="7"/>
        <v>0</v>
      </c>
      <c r="E65" s="110">
        <f t="shared" si="7"/>
        <v>0</v>
      </c>
      <c r="F65" s="110">
        <f t="shared" si="7"/>
        <v>0</v>
      </c>
      <c r="G65" s="110">
        <f t="shared" si="7"/>
        <v>0</v>
      </c>
      <c r="H65" s="110"/>
      <c r="I65" s="110"/>
      <c r="J65" s="111"/>
      <c r="K65" s="110"/>
      <c r="L65" s="111"/>
      <c r="V65" s="136"/>
      <c r="W65" s="136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</row>
    <row r="66" spans="2:45" s="1" customFormat="1" ht="14.25" x14ac:dyDescent="0.2">
      <c r="C66" s="110"/>
      <c r="D66" s="110"/>
      <c r="E66" s="110"/>
      <c r="F66" s="110"/>
      <c r="G66" s="110"/>
      <c r="H66" s="110"/>
      <c r="I66" s="110"/>
      <c r="J66" s="111"/>
      <c r="K66" s="110"/>
      <c r="L66" s="111"/>
      <c r="V66" s="136"/>
      <c r="W66" s="136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</row>
    <row r="67" spans="2:45" s="1" customFormat="1" ht="14.25" x14ac:dyDescent="0.2">
      <c r="C67" s="110"/>
      <c r="D67" s="110"/>
      <c r="E67" s="110"/>
      <c r="F67" s="110"/>
      <c r="G67" s="110"/>
      <c r="H67" s="110"/>
      <c r="I67" s="110"/>
      <c r="J67" s="111"/>
      <c r="K67" s="110"/>
      <c r="L67" s="111"/>
      <c r="V67" s="136"/>
      <c r="W67" s="136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</row>
    <row r="68" spans="2:45" s="1" customFormat="1" ht="14.25" x14ac:dyDescent="0.2">
      <c r="B68" s="106"/>
      <c r="C68" s="106">
        <v>2017</v>
      </c>
      <c r="D68" s="106">
        <v>2018</v>
      </c>
      <c r="E68" s="106">
        <v>2019</v>
      </c>
      <c r="F68" s="106">
        <v>2020</v>
      </c>
      <c r="G68" s="108">
        <v>2021</v>
      </c>
      <c r="H68" s="110"/>
      <c r="I68" s="110"/>
      <c r="J68" s="111"/>
      <c r="K68" s="110"/>
      <c r="L68" s="111"/>
      <c r="V68" s="136"/>
      <c r="W68" s="136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</row>
    <row r="69" spans="2:45" s="1" customFormat="1" ht="14.25" x14ac:dyDescent="0.2">
      <c r="B69" s="1" t="s">
        <v>105</v>
      </c>
      <c r="C69" s="110">
        <f>C64</f>
        <v>0</v>
      </c>
      <c r="D69" s="110">
        <f>(D64-C64)</f>
        <v>0</v>
      </c>
      <c r="E69" s="110">
        <f t="shared" ref="E69:G70" si="8">(E64-D64)/100</f>
        <v>0</v>
      </c>
      <c r="F69" s="110">
        <f t="shared" si="8"/>
        <v>0</v>
      </c>
      <c r="G69" s="110">
        <f t="shared" si="8"/>
        <v>0</v>
      </c>
      <c r="H69" s="110"/>
      <c r="I69" s="110"/>
      <c r="J69" s="111"/>
      <c r="K69" s="110"/>
      <c r="L69" s="111"/>
      <c r="V69" s="136"/>
      <c r="W69" s="136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</row>
    <row r="70" spans="2:45" s="1" customFormat="1" x14ac:dyDescent="0.2">
      <c r="B70" s="1" t="s">
        <v>106</v>
      </c>
      <c r="C70" s="110">
        <f>C65</f>
        <v>0</v>
      </c>
      <c r="D70" s="110">
        <f>(D65-C65)/100</f>
        <v>0</v>
      </c>
      <c r="E70" s="110">
        <f t="shared" si="8"/>
        <v>0</v>
      </c>
      <c r="F70" s="110">
        <f t="shared" si="8"/>
        <v>0</v>
      </c>
      <c r="G70" s="110">
        <f t="shared" si="8"/>
        <v>0</v>
      </c>
    </row>
    <row r="71" spans="2:45" s="1" customFormat="1" x14ac:dyDescent="0.2"/>
    <row r="72" spans="2:45" s="1" customFormat="1" x14ac:dyDescent="0.2"/>
    <row r="73" spans="2:45" s="1" customFormat="1" x14ac:dyDescent="0.2">
      <c r="B73" s="106"/>
      <c r="C73" s="106">
        <v>2017</v>
      </c>
      <c r="D73" s="106">
        <v>2018</v>
      </c>
      <c r="E73" s="106">
        <v>2019</v>
      </c>
      <c r="F73" s="106">
        <v>2020</v>
      </c>
      <c r="G73" s="108">
        <v>2021</v>
      </c>
    </row>
    <row r="74" spans="2:45" s="1" customFormat="1" x14ac:dyDescent="0.2">
      <c r="B74" s="1" t="s">
        <v>105</v>
      </c>
      <c r="C74" s="110" t="e">
        <f>C69/$C$69*100</f>
        <v>#DIV/0!</v>
      </c>
      <c r="D74" s="142" t="e">
        <f>D69/$C$69*100</f>
        <v>#DIV/0!</v>
      </c>
      <c r="E74" s="142" t="e">
        <f>E69/$C$69*100</f>
        <v>#DIV/0!</v>
      </c>
      <c r="F74" s="142" t="e">
        <f>F69/$C$69*100</f>
        <v>#DIV/0!</v>
      </c>
      <c r="G74" s="142" t="e">
        <f>G69/$C$69*100</f>
        <v>#DIV/0!</v>
      </c>
    </row>
    <row r="75" spans="2:45" s="1" customFormat="1" x14ac:dyDescent="0.2">
      <c r="B75" s="1" t="s">
        <v>106</v>
      </c>
      <c r="C75" s="110" t="e">
        <f>C70/$C$70*100</f>
        <v>#DIV/0!</v>
      </c>
      <c r="D75" s="142" t="e">
        <f>D70/$C$70*100</f>
        <v>#DIV/0!</v>
      </c>
      <c r="E75" s="142" t="e">
        <f>E70/$C$70*100</f>
        <v>#DIV/0!</v>
      </c>
      <c r="F75" s="142" t="e">
        <f>F70/$C$70*100</f>
        <v>#DIV/0!</v>
      </c>
      <c r="G75" s="142" t="e">
        <f>G70/$C$70*100</f>
        <v>#DIV/0!</v>
      </c>
    </row>
    <row r="76" spans="2:45" s="1" customFormat="1" x14ac:dyDescent="0.2"/>
    <row r="77" spans="2:45" s="1" customFormat="1" x14ac:dyDescent="0.2"/>
    <row r="80" spans="2:45" x14ac:dyDescent="0.2">
      <c r="B80" s="1"/>
      <c r="C80" s="110"/>
      <c r="D80" s="142"/>
      <c r="E80" s="142"/>
      <c r="F80" s="142"/>
      <c r="G80" s="142"/>
    </row>
    <row r="81" spans="2:7" x14ac:dyDescent="0.2">
      <c r="B81" s="1"/>
      <c r="C81" s="110"/>
      <c r="D81" s="142"/>
      <c r="E81" s="142"/>
      <c r="F81" s="142"/>
      <c r="G81" s="142"/>
    </row>
  </sheetData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2711-0503-4831-A8EE-B98E2CEA4771}">
  <sheetPr>
    <tabColor theme="0"/>
    <pageSetUpPr fitToPage="1"/>
  </sheetPr>
  <dimension ref="B2:AS95"/>
  <sheetViews>
    <sheetView zoomScaleNormal="100" zoomScalePageLayoutView="125" workbookViewId="0">
      <selection activeCell="H65" sqref="H65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0" width="10" style="33" customWidth="1"/>
    <col min="11" max="11" width="8.125" style="33" customWidth="1"/>
    <col min="12" max="12" width="8.625" style="33" bestFit="1" customWidth="1"/>
    <col min="13" max="20" width="8.125" style="33" customWidth="1"/>
    <col min="21" max="22" width="8.75" style="33"/>
    <col min="23" max="23" width="12.25" style="33" customWidth="1"/>
    <col min="24" max="28" width="9.75" style="33" bestFit="1" customWidth="1"/>
    <col min="29" max="16384" width="8.75" style="33"/>
  </cols>
  <sheetData>
    <row r="2" spans="2:44" ht="15" customHeight="1" x14ac:dyDescent="0.2">
      <c r="B2" s="175" t="s">
        <v>174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44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44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44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122"/>
      <c r="W5" s="131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</row>
    <row r="6" spans="2:44" s="45" customFormat="1" ht="24.95" customHeight="1" x14ac:dyDescent="0.2">
      <c r="B6" s="37" t="s">
        <v>176</v>
      </c>
      <c r="C6" s="35"/>
      <c r="D6" s="35"/>
      <c r="E6" s="35"/>
      <c r="F6" s="35"/>
      <c r="G6" s="35"/>
      <c r="H6" s="35"/>
      <c r="I6" s="35"/>
      <c r="J6" s="35"/>
      <c r="K6" s="50"/>
      <c r="L6" s="50"/>
      <c r="M6" s="50"/>
      <c r="N6" s="50"/>
      <c r="O6" s="58"/>
      <c r="P6" s="58"/>
      <c r="Q6" s="58"/>
      <c r="V6" s="131"/>
      <c r="W6" s="1"/>
      <c r="X6" s="1"/>
      <c r="Y6" s="1"/>
      <c r="Z6" s="1"/>
      <c r="AA6" s="1"/>
      <c r="AB6" s="1"/>
      <c r="AC6" s="1"/>
      <c r="AD6" s="133"/>
      <c r="AE6" s="133"/>
      <c r="AF6" s="133"/>
      <c r="AG6" s="1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2:44" ht="24.75" customHeight="1" x14ac:dyDescent="0.2">
      <c r="B7" s="148" t="s">
        <v>35</v>
      </c>
      <c r="C7" s="186" t="s">
        <v>130</v>
      </c>
      <c r="D7" s="186"/>
      <c r="E7" s="186"/>
      <c r="F7" s="182" t="s">
        <v>131</v>
      </c>
      <c r="G7" s="182"/>
      <c r="H7" s="182"/>
      <c r="I7" s="182" t="s">
        <v>132</v>
      </c>
      <c r="J7" s="182"/>
      <c r="K7" s="50"/>
      <c r="L7" s="50"/>
      <c r="M7" s="50"/>
      <c r="N7" s="50"/>
      <c r="O7" s="188"/>
      <c r="P7" s="188"/>
      <c r="Q7" s="188"/>
      <c r="W7" s="1"/>
      <c r="X7" s="1"/>
      <c r="Y7" s="1"/>
      <c r="Z7" s="1"/>
      <c r="AA7" s="1"/>
      <c r="AB7" s="1"/>
      <c r="AC7" s="1"/>
      <c r="AD7" s="133"/>
      <c r="AE7" s="133"/>
      <c r="AF7" s="133"/>
    </row>
    <row r="8" spans="2:44" ht="35.1" customHeight="1" x14ac:dyDescent="0.2">
      <c r="B8" s="46"/>
      <c r="C8" s="41" t="s">
        <v>133</v>
      </c>
      <c r="D8" s="42" t="s">
        <v>121</v>
      </c>
      <c r="E8" s="42" t="s">
        <v>122</v>
      </c>
      <c r="F8" s="41" t="s">
        <v>133</v>
      </c>
      <c r="G8" s="42" t="s">
        <v>121</v>
      </c>
      <c r="H8" s="42" t="s">
        <v>122</v>
      </c>
      <c r="I8" s="41" t="s">
        <v>133</v>
      </c>
      <c r="J8" s="42" t="s">
        <v>134</v>
      </c>
      <c r="K8" s="50"/>
      <c r="L8" s="50"/>
      <c r="M8" s="50"/>
      <c r="N8" s="50"/>
      <c r="O8" s="56"/>
      <c r="P8" s="50"/>
      <c r="Q8" s="50"/>
      <c r="W8" s="1"/>
      <c r="X8" s="1"/>
      <c r="Y8" s="1"/>
      <c r="Z8" s="1"/>
      <c r="AA8" s="1"/>
      <c r="AB8" s="1"/>
      <c r="AC8" s="1"/>
      <c r="AD8" s="133"/>
      <c r="AE8" s="133"/>
      <c r="AF8" s="133"/>
    </row>
    <row r="9" spans="2:44" ht="14.25" x14ac:dyDescent="0.2">
      <c r="B9" s="1" t="s">
        <v>69</v>
      </c>
      <c r="C9" s="9">
        <f t="shared" ref="C9:C15" si="0">G26</f>
        <v>5869</v>
      </c>
      <c r="D9" s="14">
        <f t="shared" ref="D9:D15" si="1">G26-F26</f>
        <v>792</v>
      </c>
      <c r="E9" s="13">
        <f t="shared" ref="E9:E15" si="2">(G26-F26)/F26</f>
        <v>0.1559976363994485</v>
      </c>
      <c r="F9" s="9">
        <f t="shared" ref="F9:F15" si="3">G48</f>
        <v>4867</v>
      </c>
      <c r="G9" s="14">
        <f t="shared" ref="G9:G15" si="4">G48-F48</f>
        <v>499</v>
      </c>
      <c r="H9" s="13">
        <f t="shared" ref="H9:H15" si="5">(G48-F48)/F48</f>
        <v>0.11423992673992674</v>
      </c>
      <c r="I9" s="9">
        <f t="shared" ref="I9:I15" si="6">G70</f>
        <v>1002</v>
      </c>
      <c r="J9" s="14">
        <f t="shared" ref="J9:J15" si="7">G70-F70</f>
        <v>293</v>
      </c>
      <c r="K9" s="50"/>
      <c r="L9" s="50"/>
      <c r="M9" s="50"/>
      <c r="N9" s="50"/>
      <c r="O9" s="14"/>
      <c r="P9" s="15"/>
      <c r="Q9" s="16"/>
      <c r="W9" s="1"/>
      <c r="X9" s="1"/>
      <c r="Y9" s="1"/>
      <c r="Z9" s="1"/>
      <c r="AA9" s="1"/>
      <c r="AB9" s="1"/>
      <c r="AC9" s="1"/>
      <c r="AD9" s="123"/>
      <c r="AE9" s="123"/>
      <c r="AF9" s="123"/>
    </row>
    <row r="10" spans="2:44" ht="14.25" x14ac:dyDescent="0.2">
      <c r="B10" s="1" t="s">
        <v>70</v>
      </c>
      <c r="C10" s="9">
        <f t="shared" si="0"/>
        <v>23391</v>
      </c>
      <c r="D10" s="14">
        <f t="shared" si="1"/>
        <v>3724</v>
      </c>
      <c r="E10" s="13">
        <f t="shared" si="2"/>
        <v>0.18935272283520618</v>
      </c>
      <c r="F10" s="9">
        <f t="shared" si="3"/>
        <v>19929</v>
      </c>
      <c r="G10" s="14">
        <f t="shared" si="4"/>
        <v>2608</v>
      </c>
      <c r="H10" s="13">
        <f t="shared" si="5"/>
        <v>0.15056867386409561</v>
      </c>
      <c r="I10" s="9">
        <f t="shared" si="6"/>
        <v>3462</v>
      </c>
      <c r="J10" s="14">
        <f t="shared" si="7"/>
        <v>1116</v>
      </c>
      <c r="K10" s="50"/>
      <c r="L10" s="50"/>
      <c r="M10" s="50"/>
      <c r="N10" s="50"/>
      <c r="O10" s="14"/>
      <c r="P10" s="15"/>
      <c r="Q10" s="16"/>
      <c r="W10" s="1"/>
      <c r="X10" s="1"/>
      <c r="Y10" s="1"/>
      <c r="Z10" s="1"/>
      <c r="AA10" s="1"/>
      <c r="AB10" s="1"/>
      <c r="AC10" s="1"/>
      <c r="AD10" s="123"/>
      <c r="AE10" s="123"/>
      <c r="AF10" s="123"/>
    </row>
    <row r="11" spans="2:44" ht="14.25" customHeight="1" x14ac:dyDescent="0.2">
      <c r="B11" s="1" t="s">
        <v>71</v>
      </c>
      <c r="C11" s="12">
        <f t="shared" si="0"/>
        <v>4669</v>
      </c>
      <c r="D11" s="14">
        <f t="shared" si="1"/>
        <v>629</v>
      </c>
      <c r="E11" s="13">
        <f t="shared" si="2"/>
        <v>0.15569306930693069</v>
      </c>
      <c r="F11" s="9">
        <f t="shared" si="3"/>
        <v>4297</v>
      </c>
      <c r="G11" s="14">
        <f t="shared" si="4"/>
        <v>542</v>
      </c>
      <c r="H11" s="13">
        <f t="shared" si="5"/>
        <v>0.14434087882822902</v>
      </c>
      <c r="I11" s="9">
        <f t="shared" si="6"/>
        <v>372</v>
      </c>
      <c r="J11" s="14">
        <f t="shared" si="7"/>
        <v>87</v>
      </c>
      <c r="K11" s="50"/>
      <c r="L11" s="50"/>
      <c r="M11" s="50"/>
      <c r="N11" s="50"/>
      <c r="O11" s="14"/>
      <c r="P11" s="15"/>
      <c r="Q11" s="16"/>
      <c r="W11" s="1"/>
      <c r="X11" s="1"/>
      <c r="Y11" s="1"/>
      <c r="Z11" s="1"/>
      <c r="AA11" s="1"/>
      <c r="AB11" s="1"/>
      <c r="AC11" s="1"/>
      <c r="AD11" s="123"/>
      <c r="AE11" s="123"/>
      <c r="AF11" s="123"/>
    </row>
    <row r="12" spans="2:44" ht="14.25" x14ac:dyDescent="0.2">
      <c r="B12" s="1" t="s">
        <v>72</v>
      </c>
      <c r="C12" s="12">
        <f t="shared" si="0"/>
        <v>18123</v>
      </c>
      <c r="D12" s="14">
        <f t="shared" si="1"/>
        <v>2167</v>
      </c>
      <c r="E12" s="13">
        <f t="shared" si="2"/>
        <v>0.13581098019553772</v>
      </c>
      <c r="F12" s="9">
        <f t="shared" si="3"/>
        <v>16949</v>
      </c>
      <c r="G12" s="14">
        <f t="shared" si="4"/>
        <v>1704</v>
      </c>
      <c r="H12" s="13">
        <f t="shared" si="5"/>
        <v>0.11177435224663824</v>
      </c>
      <c r="I12" s="9">
        <f t="shared" si="6"/>
        <v>1174</v>
      </c>
      <c r="J12" s="14">
        <f t="shared" si="7"/>
        <v>463</v>
      </c>
      <c r="K12" s="50"/>
      <c r="L12" s="50"/>
      <c r="M12" s="50"/>
      <c r="N12" s="50"/>
      <c r="O12" s="14"/>
      <c r="P12" s="15"/>
      <c r="Q12" s="16"/>
      <c r="W12" s="1"/>
      <c r="X12" s="1"/>
      <c r="Y12" s="1"/>
      <c r="Z12" s="1"/>
      <c r="AA12" s="1"/>
      <c r="AB12" s="1"/>
      <c r="AC12" s="1"/>
      <c r="AD12" s="123"/>
      <c r="AE12" s="123"/>
      <c r="AF12" s="123"/>
    </row>
    <row r="13" spans="2:44" ht="14.25" x14ac:dyDescent="0.2">
      <c r="B13" s="1" t="s">
        <v>79</v>
      </c>
      <c r="C13" s="12">
        <f t="shared" si="0"/>
        <v>16046</v>
      </c>
      <c r="D13" s="14">
        <f t="shared" si="1"/>
        <v>2252</v>
      </c>
      <c r="E13" s="13">
        <f t="shared" si="2"/>
        <v>0.16325938813977092</v>
      </c>
      <c r="F13" s="9">
        <f t="shared" si="3"/>
        <v>13747</v>
      </c>
      <c r="G13" s="14">
        <f t="shared" si="4"/>
        <v>1555</v>
      </c>
      <c r="H13" s="13">
        <f t="shared" si="5"/>
        <v>0.12754265091863518</v>
      </c>
      <c r="I13" s="9">
        <f t="shared" si="6"/>
        <v>2299</v>
      </c>
      <c r="J13" s="14">
        <f t="shared" si="7"/>
        <v>697</v>
      </c>
      <c r="K13" s="50"/>
      <c r="L13" s="50"/>
      <c r="M13" s="50"/>
      <c r="N13" s="50"/>
      <c r="O13" s="34"/>
      <c r="P13" s="34"/>
      <c r="Q13" s="34"/>
      <c r="W13" s="1"/>
      <c r="X13" s="1"/>
      <c r="Y13" s="1"/>
      <c r="Z13" s="1"/>
      <c r="AA13" s="1"/>
      <c r="AB13" s="1"/>
      <c r="AC13" s="1"/>
      <c r="AD13" s="133"/>
      <c r="AE13" s="122"/>
      <c r="AF13" s="133"/>
    </row>
    <row r="14" spans="2:44" ht="14.25" x14ac:dyDescent="0.2">
      <c r="B14" s="1" t="s">
        <v>73</v>
      </c>
      <c r="C14" s="12">
        <f t="shared" si="0"/>
        <v>9346</v>
      </c>
      <c r="D14" s="14">
        <f t="shared" si="1"/>
        <v>1003</v>
      </c>
      <c r="E14" s="13">
        <f t="shared" si="2"/>
        <v>0.12022054416876424</v>
      </c>
      <c r="F14" s="9">
        <f t="shared" si="3"/>
        <v>8659</v>
      </c>
      <c r="G14" s="14">
        <f t="shared" si="4"/>
        <v>1424</v>
      </c>
      <c r="H14" s="13">
        <f t="shared" si="5"/>
        <v>0.19682100898410504</v>
      </c>
      <c r="I14" s="9">
        <f t="shared" si="6"/>
        <v>687</v>
      </c>
      <c r="J14" s="14">
        <f t="shared" si="7"/>
        <v>-421</v>
      </c>
      <c r="K14" s="50"/>
      <c r="L14" s="50"/>
      <c r="M14" s="50"/>
      <c r="N14" s="50"/>
      <c r="O14" s="34"/>
      <c r="P14" s="34"/>
      <c r="Q14" s="34"/>
      <c r="W14" s="1"/>
      <c r="X14" s="1"/>
      <c r="Y14" s="1"/>
      <c r="Z14" s="1"/>
      <c r="AA14" s="1"/>
      <c r="AB14" s="1"/>
      <c r="AC14" s="1"/>
      <c r="AD14" s="133"/>
      <c r="AE14" s="122"/>
      <c r="AF14" s="133"/>
    </row>
    <row r="15" spans="2:44" ht="24.95" customHeight="1" x14ac:dyDescent="0.2">
      <c r="B15" s="121" t="s">
        <v>20</v>
      </c>
      <c r="C15" s="10">
        <f t="shared" si="0"/>
        <v>77444</v>
      </c>
      <c r="D15" s="14">
        <f t="shared" si="1"/>
        <v>10567</v>
      </c>
      <c r="E15" s="13">
        <f t="shared" si="2"/>
        <v>0.15800648952554691</v>
      </c>
      <c r="F15" s="9">
        <f t="shared" si="3"/>
        <v>68448</v>
      </c>
      <c r="G15" s="14">
        <f t="shared" si="4"/>
        <v>8332</v>
      </c>
      <c r="H15" s="13">
        <f t="shared" si="5"/>
        <v>0.13859870916228625</v>
      </c>
      <c r="I15" s="9">
        <f t="shared" si="6"/>
        <v>8996</v>
      </c>
      <c r="J15" s="14">
        <f t="shared" si="7"/>
        <v>2235</v>
      </c>
      <c r="K15" s="50"/>
      <c r="L15" s="50"/>
      <c r="M15" s="50"/>
      <c r="N15" s="50"/>
      <c r="O15" s="34"/>
      <c r="P15" s="34"/>
      <c r="Q15" s="34"/>
      <c r="W15" s="1"/>
      <c r="X15" s="1"/>
      <c r="Y15" s="1"/>
      <c r="Z15" s="1"/>
      <c r="AA15" s="1"/>
      <c r="AB15" s="1"/>
      <c r="AC15" s="1"/>
      <c r="AD15" s="133"/>
      <c r="AE15" s="122"/>
      <c r="AF15" s="133"/>
    </row>
    <row r="16" spans="2:44" ht="24.95" customHeight="1" x14ac:dyDescent="0.2">
      <c r="B16" s="54" t="s">
        <v>253</v>
      </c>
      <c r="C16" s="44"/>
      <c r="D16" s="44"/>
      <c r="E16" s="44"/>
      <c r="F16" s="44"/>
      <c r="G16" s="44"/>
      <c r="H16" s="44"/>
      <c r="I16" s="44"/>
      <c r="J16" s="44"/>
      <c r="K16" s="50"/>
      <c r="L16" s="50"/>
      <c r="M16" s="50"/>
      <c r="N16" s="50"/>
      <c r="O16" s="34"/>
      <c r="P16" s="34"/>
      <c r="Q16" s="34"/>
      <c r="AC16" s="131"/>
      <c r="AD16" s="133"/>
      <c r="AE16" s="122"/>
      <c r="AF16" s="133"/>
    </row>
    <row r="17" spans="2:32" ht="14.25" x14ac:dyDescent="0.2">
      <c r="B17" s="47"/>
      <c r="C17" s="34"/>
      <c r="D17" s="34"/>
      <c r="E17" s="34"/>
      <c r="F17" s="34"/>
      <c r="G17" s="34"/>
      <c r="H17" s="34"/>
      <c r="I17" s="34"/>
      <c r="J17" s="34"/>
      <c r="K17" s="50"/>
      <c r="L17" s="50"/>
      <c r="M17" s="50"/>
      <c r="N17" s="50"/>
      <c r="O17" s="34"/>
      <c r="P17" s="34"/>
      <c r="Q17" s="34"/>
      <c r="AC17" s="131"/>
      <c r="AD17" s="133"/>
      <c r="AE17" s="122"/>
      <c r="AF17" s="133"/>
    </row>
    <row r="18" spans="2:32" ht="14.25" x14ac:dyDescent="0.2">
      <c r="B18" s="47"/>
      <c r="C18" s="34"/>
      <c r="D18" s="34"/>
      <c r="E18" s="34"/>
      <c r="F18" s="34"/>
      <c r="G18" s="34"/>
      <c r="H18" s="34"/>
      <c r="I18" s="34"/>
      <c r="J18" s="34"/>
      <c r="K18" s="50"/>
      <c r="L18" s="50"/>
      <c r="M18" s="50"/>
      <c r="N18" s="50"/>
      <c r="O18" s="34"/>
      <c r="P18" s="34"/>
      <c r="Q18" s="34"/>
      <c r="AC18" s="131"/>
      <c r="AD18" s="133"/>
      <c r="AE18" s="122"/>
      <c r="AF18" s="133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33"/>
      <c r="AE19" s="133"/>
      <c r="AF19" s="133"/>
    </row>
    <row r="20" spans="2:32" ht="14.25" x14ac:dyDescent="0.2">
      <c r="B20" s="175" t="s">
        <v>175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V20" s="1"/>
      <c r="W20" s="1"/>
      <c r="X20" s="1"/>
      <c r="Y20" s="1"/>
      <c r="Z20" s="1"/>
      <c r="AA20" s="1"/>
      <c r="AB20" s="1"/>
      <c r="AC20" s="1"/>
      <c r="AD20" s="133"/>
      <c r="AE20" s="133"/>
      <c r="AF20" s="126"/>
    </row>
    <row r="21" spans="2:32" ht="14.25" x14ac:dyDescent="0.2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V21" s="1"/>
      <c r="W21" s="1"/>
      <c r="X21" s="1"/>
      <c r="Y21" s="1"/>
      <c r="Z21" s="1"/>
      <c r="AA21" s="1"/>
      <c r="AB21" s="1"/>
      <c r="AC21" s="1"/>
      <c r="AD21" s="133"/>
      <c r="AE21" s="133"/>
      <c r="AF21" s="133"/>
    </row>
    <row r="22" spans="2:32" ht="14.25" x14ac:dyDescent="0.2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V22" s="1"/>
      <c r="W22" s="1"/>
      <c r="X22" s="1"/>
      <c r="Y22" s="1"/>
      <c r="Z22" s="1"/>
      <c r="AA22" s="1"/>
      <c r="AB22" s="1"/>
      <c r="AC22" s="1"/>
      <c r="AD22" s="133"/>
      <c r="AE22" s="133"/>
      <c r="AF22" s="133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33"/>
      <c r="AE23" s="133"/>
      <c r="AF23" s="133"/>
    </row>
    <row r="24" spans="2:32" ht="24.95" customHeight="1" x14ac:dyDescent="0.2">
      <c r="B24" s="37" t="s">
        <v>177</v>
      </c>
      <c r="K24" s="34"/>
      <c r="L24" s="34"/>
      <c r="V24" s="1"/>
      <c r="W24" s="1"/>
      <c r="X24" s="1"/>
      <c r="Y24" s="1"/>
      <c r="Z24" s="1"/>
      <c r="AA24" s="1"/>
      <c r="AB24" s="1"/>
      <c r="AC24" s="1"/>
      <c r="AD24" s="133"/>
      <c r="AE24" s="133"/>
      <c r="AF24" s="133"/>
    </row>
    <row r="25" spans="2:32" ht="25.5" x14ac:dyDescent="0.2">
      <c r="B25" s="40" t="s">
        <v>135</v>
      </c>
      <c r="C25" s="48">
        <v>2017</v>
      </c>
      <c r="D25" s="48">
        <v>2018</v>
      </c>
      <c r="E25" s="48">
        <v>2019</v>
      </c>
      <c r="F25" s="49">
        <v>2020</v>
      </c>
      <c r="G25" s="49">
        <v>2021</v>
      </c>
      <c r="H25" s="42" t="s">
        <v>124</v>
      </c>
      <c r="I25" s="42" t="s">
        <v>125</v>
      </c>
      <c r="K25" s="50"/>
      <c r="L25" s="51"/>
      <c r="V25" s="1"/>
      <c r="W25" s="1"/>
      <c r="X25" s="1"/>
      <c r="Y25" s="1"/>
      <c r="Z25" s="1"/>
      <c r="AA25" s="1"/>
      <c r="AB25" s="1"/>
      <c r="AC25" s="1"/>
      <c r="AD25" s="133"/>
      <c r="AE25" s="133"/>
      <c r="AF25" s="133"/>
    </row>
    <row r="26" spans="2:32" ht="14.25" x14ac:dyDescent="0.2">
      <c r="B26" s="1" t="s">
        <v>69</v>
      </c>
      <c r="C26" s="14">
        <f>'[1]3. Delegazioni'!C9</f>
        <v>5513</v>
      </c>
      <c r="D26" s="14">
        <f>'[1]3. Delegazioni'!D9</f>
        <v>5545</v>
      </c>
      <c r="E26" s="14">
        <f>'[1]3. Delegazioni'!E9</f>
        <v>5803</v>
      </c>
      <c r="F26" s="14">
        <f>'[1]3. Delegazioni'!F9</f>
        <v>5077</v>
      </c>
      <c r="G26" s="14">
        <f>'[1]3. Delegazioni'!G9</f>
        <v>5869</v>
      </c>
      <c r="H26" s="14">
        <f>G26-C26</f>
        <v>356</v>
      </c>
      <c r="I26" s="13">
        <f>(G26-C26)/C26</f>
        <v>6.4574641755849815E-2</v>
      </c>
      <c r="V26" s="1"/>
      <c r="W26" s="1"/>
      <c r="X26" s="1"/>
      <c r="Y26" s="1"/>
      <c r="Z26" s="1"/>
      <c r="AA26" s="1"/>
      <c r="AB26" s="1"/>
      <c r="AC26" s="1"/>
      <c r="AD26" s="133"/>
      <c r="AE26" s="133"/>
      <c r="AF26" s="133"/>
    </row>
    <row r="27" spans="2:32" x14ac:dyDescent="0.2">
      <c r="B27" s="1" t="s">
        <v>70</v>
      </c>
      <c r="C27" s="14">
        <f>'[1]3. Delegazioni'!C10</f>
        <v>26251</v>
      </c>
      <c r="D27" s="14">
        <f>'[1]3. Delegazioni'!D10</f>
        <v>25268</v>
      </c>
      <c r="E27" s="14">
        <f>'[1]3. Delegazioni'!E10</f>
        <v>24193</v>
      </c>
      <c r="F27" s="14">
        <f>'[1]3. Delegazioni'!F10</f>
        <v>19667</v>
      </c>
      <c r="G27" s="14">
        <f>'[1]3. Delegazioni'!G10</f>
        <v>23391</v>
      </c>
      <c r="H27" s="14">
        <f>G27-C27</f>
        <v>-2860</v>
      </c>
      <c r="I27" s="13">
        <f>(G27-C27)/C27</f>
        <v>-0.10894823054359834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71</v>
      </c>
      <c r="C28" s="14">
        <f>'[1]3. Delegazioni'!C11</f>
        <v>5231</v>
      </c>
      <c r="D28" s="14">
        <f>'[1]3. Delegazioni'!D11</f>
        <v>4833</v>
      </c>
      <c r="E28" s="14">
        <f>'[1]3. Delegazioni'!E11</f>
        <v>4769</v>
      </c>
      <c r="F28" s="14">
        <f>'[1]3. Delegazioni'!F11</f>
        <v>4040</v>
      </c>
      <c r="G28" s="14">
        <f>'[1]3. Delegazioni'!G11</f>
        <v>4669</v>
      </c>
      <c r="H28" s="14">
        <f>G28-C28</f>
        <v>-562</v>
      </c>
      <c r="I28" s="13">
        <f>(G28-C28)/C28</f>
        <v>-0.10743643662779584</v>
      </c>
      <c r="V28" s="1"/>
      <c r="W28" s="1"/>
      <c r="X28" s="1"/>
      <c r="Y28" s="1"/>
      <c r="Z28" s="1"/>
      <c r="AA28" s="1"/>
      <c r="AB28" s="1"/>
      <c r="AC28" s="1"/>
    </row>
    <row r="29" spans="2:32" x14ac:dyDescent="0.2">
      <c r="B29" s="1" t="s">
        <v>72</v>
      </c>
      <c r="C29" s="14">
        <f>'[1]3. Delegazioni'!C12</f>
        <v>27709</v>
      </c>
      <c r="D29" s="14">
        <f>'[1]3. Delegazioni'!D12</f>
        <v>27301</v>
      </c>
      <c r="E29" s="14">
        <f>'[1]3. Delegazioni'!E12</f>
        <v>28121</v>
      </c>
      <c r="F29" s="14">
        <f>'[1]3. Delegazioni'!F12</f>
        <v>15956</v>
      </c>
      <c r="G29" s="14">
        <f>'[1]3. Delegazioni'!G12</f>
        <v>18123</v>
      </c>
      <c r="H29" s="14">
        <f t="shared" ref="H29:H31" si="8">G29-C29</f>
        <v>-9586</v>
      </c>
      <c r="I29" s="13">
        <f t="shared" ref="I29:I31" si="9">(G29-C29)/C29</f>
        <v>-0.3459525785845754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1" t="s">
        <v>79</v>
      </c>
      <c r="C30" s="14">
        <f>'[1]3. Delegazioni'!C13</f>
        <v>15560</v>
      </c>
      <c r="D30" s="14">
        <f>'[1]3. Delegazioni'!D13</f>
        <v>15904</v>
      </c>
      <c r="E30" s="14">
        <f>'[1]3. Delegazioni'!E13</f>
        <v>16180</v>
      </c>
      <c r="F30" s="14">
        <f>'[1]3. Delegazioni'!F13</f>
        <v>13794</v>
      </c>
      <c r="G30" s="14">
        <f>'[1]3. Delegazioni'!G13</f>
        <v>16046</v>
      </c>
      <c r="H30" s="14">
        <f t="shared" si="8"/>
        <v>486</v>
      </c>
      <c r="I30" s="13">
        <f t="shared" si="9"/>
        <v>3.1233933161953727E-2</v>
      </c>
      <c r="V30" s="1"/>
      <c r="W30" s="1"/>
      <c r="X30" s="1"/>
      <c r="Y30" s="1"/>
      <c r="Z30" s="1"/>
      <c r="AA30" s="1"/>
      <c r="AB30" s="1"/>
      <c r="AC30" s="1"/>
    </row>
    <row r="31" spans="2:32" x14ac:dyDescent="0.2">
      <c r="B31" s="1" t="s">
        <v>73</v>
      </c>
      <c r="C31" s="14">
        <f>'[1]3. Delegazioni'!C14</f>
        <v>8223</v>
      </c>
      <c r="D31" s="14">
        <f>'[1]3. Delegazioni'!D14</f>
        <v>9520</v>
      </c>
      <c r="E31" s="14">
        <f>'[1]3. Delegazioni'!E14</f>
        <v>8883</v>
      </c>
      <c r="F31" s="14">
        <f>'[1]3. Delegazioni'!F14</f>
        <v>8343</v>
      </c>
      <c r="G31" s="14">
        <f>'[1]3. Delegazioni'!G14</f>
        <v>9346</v>
      </c>
      <c r="H31" s="14">
        <f t="shared" si="8"/>
        <v>1123</v>
      </c>
      <c r="I31" s="13">
        <f t="shared" si="9"/>
        <v>0.13656816247111761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52" t="s">
        <v>20</v>
      </c>
      <c r="C32" s="10">
        <f>SUM(C26:C31)</f>
        <v>88487</v>
      </c>
      <c r="D32" s="10">
        <f>SUM(D26:D31)</f>
        <v>88371</v>
      </c>
      <c r="E32" s="10">
        <f>SUM(E26:E31)</f>
        <v>87949</v>
      </c>
      <c r="F32" s="10">
        <f>SUM(F26:F31)</f>
        <v>66877</v>
      </c>
      <c r="G32" s="10">
        <f>SUM(G26:G31)</f>
        <v>77444</v>
      </c>
      <c r="H32" s="10">
        <f>G32-C32</f>
        <v>-11043</v>
      </c>
      <c r="I32" s="53">
        <f>(G32-C32)/C32</f>
        <v>-0.12479799292551448</v>
      </c>
      <c r="V32" s="1"/>
      <c r="W32" s="1"/>
      <c r="X32" s="1"/>
      <c r="Y32" s="1"/>
      <c r="Z32" s="1"/>
      <c r="AA32" s="1"/>
      <c r="AB32" s="1"/>
      <c r="AC32" s="1"/>
    </row>
    <row r="33" spans="2:45" s="1" customFormat="1" ht="24.95" customHeight="1" x14ac:dyDescent="0.2">
      <c r="B33" s="54" t="s">
        <v>254</v>
      </c>
      <c r="C33" s="117"/>
      <c r="D33" s="117"/>
      <c r="E33" s="117"/>
      <c r="F33" s="117"/>
      <c r="G33" s="117"/>
      <c r="H33" s="117"/>
      <c r="I33" s="117"/>
      <c r="J33" s="118"/>
      <c r="K33" s="110"/>
      <c r="L33" s="111"/>
    </row>
    <row r="34" spans="2:45" s="1" customFormat="1" x14ac:dyDescent="0.2">
      <c r="B34" s="91"/>
      <c r="C34" s="98"/>
      <c r="D34" s="98"/>
      <c r="E34" s="98"/>
      <c r="F34" s="98"/>
      <c r="G34" s="98"/>
      <c r="H34" s="98"/>
      <c r="I34" s="110"/>
      <c r="J34" s="111"/>
      <c r="K34" s="110"/>
      <c r="L34" s="111"/>
    </row>
    <row r="35" spans="2:45" s="1" customFormat="1" x14ac:dyDescent="0.2">
      <c r="B35" s="91"/>
      <c r="C35" s="91">
        <v>2017</v>
      </c>
      <c r="D35" s="91">
        <v>2018</v>
      </c>
      <c r="E35" s="91">
        <v>2019</v>
      </c>
      <c r="F35" s="91">
        <v>2020</v>
      </c>
      <c r="G35" s="97">
        <v>2021</v>
      </c>
      <c r="H35" s="97"/>
      <c r="I35" s="110"/>
      <c r="J35" s="111"/>
      <c r="K35" s="110"/>
      <c r="L35" s="111"/>
    </row>
    <row r="36" spans="2:45" s="1" customFormat="1" x14ac:dyDescent="0.2">
      <c r="B36" s="93" t="s">
        <v>69</v>
      </c>
      <c r="C36" s="95">
        <f>C26/$C$26*100</f>
        <v>100</v>
      </c>
      <c r="D36" s="95">
        <f>D26/$C$26*100</f>
        <v>100.5804462180301</v>
      </c>
      <c r="E36" s="95">
        <f>E26/$C$26*100</f>
        <v>105.26029385089788</v>
      </c>
      <c r="F36" s="95">
        <f>F26/$C$26*100</f>
        <v>92.091420279339744</v>
      </c>
      <c r="G36" s="95">
        <f>G26/$C$26*100</f>
        <v>106.45746417558497</v>
      </c>
      <c r="H36" s="95"/>
      <c r="I36" s="110"/>
      <c r="J36" s="111"/>
      <c r="K36" s="110"/>
      <c r="L36" s="111"/>
    </row>
    <row r="37" spans="2:45" s="1" customFormat="1" x14ac:dyDescent="0.2">
      <c r="B37" s="93" t="s">
        <v>70</v>
      </c>
      <c r="C37" s="95">
        <f>C27/$C$27*100</f>
        <v>100</v>
      </c>
      <c r="D37" s="95">
        <f>D27/$C$27*100</f>
        <v>96.255380747400096</v>
      </c>
      <c r="E37" s="95">
        <f>E27/$C$27*100</f>
        <v>92.160298655289324</v>
      </c>
      <c r="F37" s="95">
        <f>F27/$C$27*100</f>
        <v>74.919050702830376</v>
      </c>
      <c r="G37" s="95">
        <f>G27/$C$27*100</f>
        <v>89.105176945640167</v>
      </c>
      <c r="H37" s="95"/>
      <c r="I37" s="110"/>
      <c r="J37" s="111"/>
      <c r="K37" s="110"/>
      <c r="L37" s="111"/>
    </row>
    <row r="38" spans="2:45" s="1" customFormat="1" x14ac:dyDescent="0.2">
      <c r="B38" s="93" t="s">
        <v>71</v>
      </c>
      <c r="C38" s="95">
        <f>C28/$C$28*100</f>
        <v>100</v>
      </c>
      <c r="D38" s="95">
        <f>D28/$C$28*100</f>
        <v>92.391512139170331</v>
      </c>
      <c r="E38" s="95">
        <f>E28/$C$28*100</f>
        <v>91.168036704263045</v>
      </c>
      <c r="F38" s="95">
        <f>F28/$C$28*100</f>
        <v>77.231886828522263</v>
      </c>
      <c r="G38" s="95">
        <f>G28/$C$28*100</f>
        <v>89.256356337220424</v>
      </c>
      <c r="H38" s="95"/>
      <c r="I38" s="110"/>
      <c r="J38" s="111"/>
      <c r="K38" s="110"/>
      <c r="L38" s="111"/>
    </row>
    <row r="39" spans="2:45" s="1" customFormat="1" x14ac:dyDescent="0.2">
      <c r="B39" s="93" t="s">
        <v>72</v>
      </c>
      <c r="C39" s="95">
        <f>C29/$C$29*100</f>
        <v>100</v>
      </c>
      <c r="D39" s="95">
        <f>D29/$C$29*100</f>
        <v>98.527554224259262</v>
      </c>
      <c r="E39" s="95">
        <f>E29/$C$29*100</f>
        <v>101.48688151864016</v>
      </c>
      <c r="F39" s="95">
        <f>F29/$C$29*100</f>
        <v>57.584178425782241</v>
      </c>
      <c r="G39" s="95">
        <f>G29/$C$29*100</f>
        <v>65.404742141542457</v>
      </c>
      <c r="H39" s="95"/>
      <c r="I39" s="110"/>
      <c r="J39" s="111"/>
      <c r="K39" s="110"/>
      <c r="L39" s="111"/>
    </row>
    <row r="40" spans="2:45" s="1" customFormat="1" x14ac:dyDescent="0.2">
      <c r="B40" s="93" t="s">
        <v>79</v>
      </c>
      <c r="C40" s="95">
        <f>C30/$C$30*100</f>
        <v>100</v>
      </c>
      <c r="D40" s="95">
        <f>D30/$C$30*100</f>
        <v>102.21079691516709</v>
      </c>
      <c r="E40" s="95">
        <f>E30/$C$30*100</f>
        <v>103.98457583547558</v>
      </c>
      <c r="F40" s="95">
        <f>F30/$C$30*100</f>
        <v>88.650385604113112</v>
      </c>
      <c r="G40" s="95">
        <f>G30/$C$30*100</f>
        <v>103.12339331619538</v>
      </c>
      <c r="H40" s="95"/>
      <c r="I40" s="110"/>
      <c r="J40" s="111"/>
      <c r="K40" s="110"/>
      <c r="L40" s="111"/>
    </row>
    <row r="41" spans="2:45" s="1" customFormat="1" x14ac:dyDescent="0.2">
      <c r="B41" s="93" t="s">
        <v>73</v>
      </c>
      <c r="C41" s="95">
        <f>C31/$C$31*100</f>
        <v>100</v>
      </c>
      <c r="D41" s="95">
        <f>D31/$C$31*100</f>
        <v>115.77283229964732</v>
      </c>
      <c r="E41" s="95">
        <f>E31/$C$31*100</f>
        <v>108.02626778547975</v>
      </c>
      <c r="F41" s="95">
        <f>F31/$C$31*100</f>
        <v>101.45932141554177</v>
      </c>
      <c r="G41" s="95">
        <f>G31/$C$31*100</f>
        <v>113.65681624711176</v>
      </c>
      <c r="H41" s="95"/>
      <c r="I41" s="110"/>
      <c r="J41" s="111"/>
      <c r="K41" s="110"/>
      <c r="L41" s="111"/>
    </row>
    <row r="42" spans="2:45" s="1" customFormat="1" x14ac:dyDescent="0.2">
      <c r="B42" s="93"/>
      <c r="C42" s="95"/>
      <c r="D42" s="95"/>
      <c r="E42" s="95"/>
      <c r="F42" s="95"/>
      <c r="G42" s="95"/>
      <c r="H42" s="95"/>
      <c r="I42" s="110"/>
      <c r="J42" s="111"/>
      <c r="K42" s="110"/>
      <c r="L42" s="111"/>
    </row>
    <row r="43" spans="2:45" s="1" customFormat="1" x14ac:dyDescent="0.2">
      <c r="B43" s="106"/>
      <c r="C43" s="110"/>
      <c r="D43" s="110"/>
      <c r="E43" s="110"/>
      <c r="F43" s="110"/>
      <c r="G43" s="110"/>
      <c r="H43" s="110"/>
      <c r="I43" s="110"/>
      <c r="J43" s="111"/>
      <c r="K43" s="110"/>
      <c r="L43" s="111"/>
    </row>
    <row r="44" spans="2:45" s="1" customFormat="1" x14ac:dyDescent="0.2">
      <c r="B44" s="113"/>
      <c r="C44" s="111"/>
      <c r="D44" s="111"/>
      <c r="E44" s="111"/>
      <c r="F44" s="111"/>
      <c r="G44" s="111"/>
      <c r="H44" s="111"/>
      <c r="I44" s="110"/>
      <c r="J44" s="111"/>
      <c r="K44" s="110"/>
      <c r="L44" s="111"/>
    </row>
    <row r="45" spans="2:45" s="1" customFormat="1" x14ac:dyDescent="0.2">
      <c r="K45" s="106"/>
      <c r="L45" s="106"/>
    </row>
    <row r="46" spans="2:45" s="1" customFormat="1" ht="24.95" customHeight="1" x14ac:dyDescent="0.2">
      <c r="B46" s="107" t="s">
        <v>178</v>
      </c>
      <c r="K46" s="106"/>
      <c r="L46" s="106"/>
      <c r="V46" s="135"/>
      <c r="W46" s="135"/>
      <c r="X46" s="136"/>
      <c r="Y46" s="136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s="1" customFormat="1" ht="25.5" x14ac:dyDescent="0.2">
      <c r="B47" s="2" t="s">
        <v>129</v>
      </c>
      <c r="C47" s="137">
        <v>2017</v>
      </c>
      <c r="D47" s="137">
        <v>2018</v>
      </c>
      <c r="E47" s="137">
        <v>2019</v>
      </c>
      <c r="F47" s="138">
        <v>2020</v>
      </c>
      <c r="G47" s="49">
        <v>2021</v>
      </c>
      <c r="H47" s="3" t="s">
        <v>124</v>
      </c>
      <c r="I47" s="3" t="s">
        <v>125</v>
      </c>
      <c r="K47" s="139"/>
      <c r="L47" s="140"/>
      <c r="V47" s="135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s="1" customFormat="1" x14ac:dyDescent="0.2">
      <c r="B48" s="1" t="s">
        <v>69</v>
      </c>
      <c r="C48" s="110">
        <f>'[1]3. Delegazioni'!C18</f>
        <v>4411</v>
      </c>
      <c r="D48" s="110">
        <f>'[1]3. Delegazioni'!D18</f>
        <v>4509</v>
      </c>
      <c r="E48" s="110">
        <f>'[1]3. Delegazioni'!E18</f>
        <v>4956</v>
      </c>
      <c r="F48" s="110">
        <f>'[1]3. Delegazioni'!F18</f>
        <v>4368</v>
      </c>
      <c r="G48" s="110">
        <f>'[1]3. Delegazioni'!G18</f>
        <v>4867</v>
      </c>
      <c r="H48" s="110">
        <f>G48-C48</f>
        <v>456</v>
      </c>
      <c r="I48" s="111">
        <f>(G48-C48)/C48</f>
        <v>0.10337791883926548</v>
      </c>
      <c r="J48" s="120"/>
      <c r="K48" s="109"/>
    </row>
    <row r="49" spans="2:45" s="1" customFormat="1" x14ac:dyDescent="0.2">
      <c r="B49" s="1" t="s">
        <v>70</v>
      </c>
      <c r="C49" s="110">
        <f>'[1]3. Delegazioni'!C19</f>
        <v>21842</v>
      </c>
      <c r="D49" s="110">
        <f>'[1]3. Delegazioni'!D19</f>
        <v>21653</v>
      </c>
      <c r="E49" s="110">
        <f>'[1]3. Delegazioni'!E19</f>
        <v>19959</v>
      </c>
      <c r="F49" s="110">
        <f>'[1]3. Delegazioni'!F19</f>
        <v>17321</v>
      </c>
      <c r="G49" s="110">
        <f>'[1]3. Delegazioni'!G19</f>
        <v>19929</v>
      </c>
      <c r="H49" s="110">
        <f>G49-C49</f>
        <v>-1913</v>
      </c>
      <c r="I49" s="111">
        <f>(G49-C49)/C49</f>
        <v>-8.758355461954033E-2</v>
      </c>
      <c r="J49" s="120"/>
      <c r="K49" s="109"/>
    </row>
    <row r="50" spans="2:45" s="1" customFormat="1" x14ac:dyDescent="0.2">
      <c r="B50" s="1" t="s">
        <v>71</v>
      </c>
      <c r="C50" s="110">
        <f>'[1]3. Delegazioni'!C20</f>
        <v>4571</v>
      </c>
      <c r="D50" s="110">
        <f>'[1]3. Delegazioni'!D20</f>
        <v>4447</v>
      </c>
      <c r="E50" s="110">
        <f>'[1]3. Delegazioni'!E20</f>
        <v>4258</v>
      </c>
      <c r="F50" s="110">
        <f>'[1]3. Delegazioni'!F20</f>
        <v>3755</v>
      </c>
      <c r="G50" s="110">
        <f>'[1]3. Delegazioni'!G20</f>
        <v>4297</v>
      </c>
      <c r="H50" s="110">
        <f>G50-C50</f>
        <v>-274</v>
      </c>
      <c r="I50" s="111">
        <f>(G50-C50)/C50</f>
        <v>-5.9943119667468826E-2</v>
      </c>
      <c r="J50" s="120"/>
      <c r="K50" s="109"/>
    </row>
    <row r="51" spans="2:45" s="1" customFormat="1" x14ac:dyDescent="0.2">
      <c r="B51" s="1" t="s">
        <v>72</v>
      </c>
      <c r="C51" s="110">
        <f>'[1]3. Delegazioni'!C21</f>
        <v>25557</v>
      </c>
      <c r="D51" s="110">
        <f>'[1]3. Delegazioni'!D21</f>
        <v>25408</v>
      </c>
      <c r="E51" s="110">
        <f>'[1]3. Delegazioni'!E21</f>
        <v>26100</v>
      </c>
      <c r="F51" s="110">
        <f>'[1]3. Delegazioni'!F21</f>
        <v>15245</v>
      </c>
      <c r="G51" s="110">
        <f>'[1]3. Delegazioni'!G21</f>
        <v>16949</v>
      </c>
      <c r="H51" s="14">
        <f t="shared" ref="H51:H52" si="10">G51-C51</f>
        <v>-8608</v>
      </c>
      <c r="I51" s="111">
        <f t="shared" ref="I51:I53" si="11">(G51-C51)/C51</f>
        <v>-0.33681574519701063</v>
      </c>
      <c r="J51" s="120"/>
      <c r="K51" s="109"/>
    </row>
    <row r="52" spans="2:45" s="1" customFormat="1" x14ac:dyDescent="0.2">
      <c r="B52" s="1" t="s">
        <v>79</v>
      </c>
      <c r="C52" s="110">
        <f>'[1]3. Delegazioni'!C22</f>
        <v>12883</v>
      </c>
      <c r="D52" s="110">
        <f>'[1]3. Delegazioni'!D22</f>
        <v>13238</v>
      </c>
      <c r="E52" s="110">
        <f>'[1]3. Delegazioni'!E22</f>
        <v>13614</v>
      </c>
      <c r="F52" s="110">
        <f>'[1]3. Delegazioni'!F22</f>
        <v>12192</v>
      </c>
      <c r="G52" s="110">
        <f>'[1]3. Delegazioni'!G22</f>
        <v>13747</v>
      </c>
      <c r="H52" s="14">
        <f t="shared" si="10"/>
        <v>864</v>
      </c>
      <c r="I52" s="111">
        <f t="shared" si="11"/>
        <v>6.706512458278352E-2</v>
      </c>
      <c r="J52" s="120"/>
      <c r="K52" s="109"/>
    </row>
    <row r="53" spans="2:45" s="1" customFormat="1" x14ac:dyDescent="0.2">
      <c r="B53" s="1" t="s">
        <v>73</v>
      </c>
      <c r="C53" s="110">
        <f>'[1]3. Delegazioni'!C23</f>
        <v>7011</v>
      </c>
      <c r="D53" s="110">
        <f>'[1]3. Delegazioni'!D23</f>
        <v>8123</v>
      </c>
      <c r="E53" s="110">
        <f>'[1]3. Delegazioni'!E23</f>
        <v>7929</v>
      </c>
      <c r="F53" s="110">
        <f>'[1]3. Delegazioni'!F23</f>
        <v>7235</v>
      </c>
      <c r="G53" s="110">
        <f>'[1]3. Delegazioni'!G23</f>
        <v>8659</v>
      </c>
      <c r="H53" s="110">
        <v>-1575</v>
      </c>
      <c r="I53" s="111">
        <f t="shared" si="11"/>
        <v>0.23505919269719014</v>
      </c>
      <c r="J53" s="120"/>
      <c r="K53" s="109"/>
    </row>
    <row r="54" spans="2:45" s="1" customFormat="1" ht="14.25" x14ac:dyDescent="0.2">
      <c r="B54" s="114" t="s">
        <v>20</v>
      </c>
      <c r="C54" s="112">
        <f>SUM(C48:C53)</f>
        <v>76275</v>
      </c>
      <c r="D54" s="112">
        <f>SUM(D48:D53)</f>
        <v>77378</v>
      </c>
      <c r="E54" s="112">
        <f>SUM(E48:E53)</f>
        <v>76816</v>
      </c>
      <c r="F54" s="112">
        <f>SUM(F48:F53)</f>
        <v>60116</v>
      </c>
      <c r="G54" s="112">
        <f>SUM(G48:G53)</f>
        <v>68448</v>
      </c>
      <c r="H54" s="112">
        <f>G54-C54</f>
        <v>-7827</v>
      </c>
      <c r="I54" s="115">
        <f>(G54-C54)/C54</f>
        <v>-0.10261553588987217</v>
      </c>
      <c r="J54" s="120"/>
      <c r="K54" s="109"/>
      <c r="V54" s="136"/>
      <c r="W54" s="136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2:45" s="1" customFormat="1" ht="24.95" customHeight="1" x14ac:dyDescent="0.2">
      <c r="B55" s="54" t="s">
        <v>254</v>
      </c>
      <c r="C55" s="117"/>
      <c r="D55" s="117"/>
      <c r="E55" s="117"/>
      <c r="F55" s="117"/>
      <c r="G55" s="117"/>
      <c r="H55" s="117"/>
      <c r="I55" s="117"/>
      <c r="J55" s="118"/>
      <c r="K55" s="110"/>
      <c r="L55" s="111"/>
      <c r="V55" s="136"/>
      <c r="W55" s="136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</row>
    <row r="56" spans="2:45" s="1" customFormat="1" ht="14.25" x14ac:dyDescent="0.2">
      <c r="B56" s="91"/>
      <c r="C56" s="95"/>
      <c r="D56" s="95"/>
      <c r="E56" s="95"/>
      <c r="F56" s="95"/>
      <c r="G56" s="95"/>
      <c r="H56" s="95"/>
      <c r="I56" s="110"/>
      <c r="J56" s="111"/>
      <c r="K56" s="110"/>
      <c r="L56" s="111"/>
      <c r="V56" s="136"/>
      <c r="W56" s="136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</row>
    <row r="57" spans="2:45" s="1" customFormat="1" ht="14.25" x14ac:dyDescent="0.2">
      <c r="B57" s="91"/>
      <c r="C57" s="91">
        <v>2017</v>
      </c>
      <c r="D57" s="91">
        <v>2018</v>
      </c>
      <c r="E57" s="91">
        <v>2019</v>
      </c>
      <c r="F57" s="91">
        <v>2020</v>
      </c>
      <c r="G57" s="97">
        <v>2021</v>
      </c>
      <c r="H57" s="97"/>
      <c r="I57" s="110"/>
      <c r="J57" s="111"/>
      <c r="K57" s="110"/>
      <c r="L57" s="111"/>
      <c r="V57" s="136"/>
      <c r="W57" s="136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</row>
    <row r="58" spans="2:45" s="1" customFormat="1" ht="14.25" x14ac:dyDescent="0.2">
      <c r="B58" s="93" t="s">
        <v>69</v>
      </c>
      <c r="C58" s="95">
        <f>C48/$C$48*100</f>
        <v>100</v>
      </c>
      <c r="D58" s="95">
        <f>D48/$C$48*100</f>
        <v>102.22171843119474</v>
      </c>
      <c r="E58" s="95">
        <f>E48/$C$48*100</f>
        <v>112.35547494899116</v>
      </c>
      <c r="F58" s="95">
        <f>F48/$C$48*100</f>
        <v>99.025164361822718</v>
      </c>
      <c r="G58" s="95">
        <f>G48/$C$48*100</f>
        <v>110.33779188392654</v>
      </c>
      <c r="H58" s="95"/>
      <c r="I58" s="110"/>
      <c r="J58" s="111"/>
      <c r="K58" s="110"/>
      <c r="L58" s="111"/>
      <c r="V58" s="136"/>
      <c r="W58" s="136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</row>
    <row r="59" spans="2:45" s="1" customFormat="1" ht="14.25" x14ac:dyDescent="0.2">
      <c r="B59" s="93" t="s">
        <v>70</v>
      </c>
      <c r="C59" s="95">
        <f>C49/$C$49*100</f>
        <v>100</v>
      </c>
      <c r="D59" s="95">
        <f>D49/$C$49*100</f>
        <v>99.134694625034342</v>
      </c>
      <c r="E59" s="95">
        <f>E49/$C$49*100</f>
        <v>91.378994597564329</v>
      </c>
      <c r="F59" s="95">
        <f>F49/$C$49*100</f>
        <v>79.301346030583275</v>
      </c>
      <c r="G59" s="95">
        <f>G49/$C$49*100</f>
        <v>91.241644538045961</v>
      </c>
      <c r="H59" s="95"/>
      <c r="I59" s="110"/>
      <c r="J59" s="111"/>
      <c r="K59" s="110"/>
      <c r="L59" s="111"/>
      <c r="V59" s="136"/>
      <c r="W59" s="136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2:45" s="1" customFormat="1" ht="14.25" x14ac:dyDescent="0.2">
      <c r="B60" s="93" t="s">
        <v>71</v>
      </c>
      <c r="C60" s="95">
        <f>C50/$C$50*100</f>
        <v>100</v>
      </c>
      <c r="D60" s="95">
        <f>D50/$C$50*100</f>
        <v>97.287245679282435</v>
      </c>
      <c r="E60" s="95">
        <f>E50/$C$50*100</f>
        <v>93.152483045285493</v>
      </c>
      <c r="F60" s="95">
        <f>F50/$C$50*100</f>
        <v>82.148326405600528</v>
      </c>
      <c r="G60" s="95">
        <f>G50/$C$50*100</f>
        <v>94.005688033253122</v>
      </c>
      <c r="H60" s="95"/>
      <c r="I60" s="110"/>
      <c r="J60" s="111"/>
      <c r="K60" s="110"/>
      <c r="L60" s="111"/>
      <c r="V60" s="136"/>
      <c r="W60" s="136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</row>
    <row r="61" spans="2:45" s="1" customFormat="1" ht="14.25" x14ac:dyDescent="0.2">
      <c r="B61" s="93" t="s">
        <v>72</v>
      </c>
      <c r="C61" s="95">
        <f>C51/$C$51*100</f>
        <v>100</v>
      </c>
      <c r="D61" s="95">
        <f>D51/$C$51*100</f>
        <v>99.416989474507972</v>
      </c>
      <c r="E61" s="95">
        <f>E51/$C$51*100</f>
        <v>102.12466251907502</v>
      </c>
      <c r="F61" s="95">
        <f>F51/$C$51*100</f>
        <v>59.650976249168529</v>
      </c>
      <c r="G61" s="95">
        <f>G51/$C$51*100</f>
        <v>66.318425480298941</v>
      </c>
      <c r="H61" s="95"/>
      <c r="I61" s="110"/>
      <c r="J61" s="111"/>
      <c r="K61" s="110"/>
      <c r="L61" s="111"/>
      <c r="V61" s="136"/>
      <c r="W61" s="136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</row>
    <row r="62" spans="2:45" s="1" customFormat="1" ht="14.25" x14ac:dyDescent="0.2">
      <c r="B62" s="93" t="s">
        <v>79</v>
      </c>
      <c r="C62" s="95">
        <f>C52/$C$52*100</f>
        <v>100</v>
      </c>
      <c r="D62" s="95">
        <f>D52/$C$52*100</f>
        <v>102.75556935496391</v>
      </c>
      <c r="E62" s="95">
        <f>E52/$C$52*100</f>
        <v>105.67414422106651</v>
      </c>
      <c r="F62" s="95">
        <f>F52/$C$52*100</f>
        <v>94.636342466816743</v>
      </c>
      <c r="G62" s="95">
        <f>G52/$C$52*100</f>
        <v>106.70651245827835</v>
      </c>
      <c r="H62" s="95"/>
      <c r="I62" s="110"/>
      <c r="J62" s="111"/>
      <c r="K62" s="110"/>
      <c r="L62" s="111"/>
      <c r="V62" s="136"/>
      <c r="W62" s="136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</row>
    <row r="63" spans="2:45" s="1" customFormat="1" ht="14.25" x14ac:dyDescent="0.2">
      <c r="B63" s="93" t="s">
        <v>73</v>
      </c>
      <c r="C63" s="95">
        <f>C53/$C$53*100</f>
        <v>100</v>
      </c>
      <c r="D63" s="95">
        <f>D53/$C$53*100</f>
        <v>115.86079018684923</v>
      </c>
      <c r="E63" s="95">
        <f>E53/$C$53*100</f>
        <v>113.09370988446727</v>
      </c>
      <c r="F63" s="95">
        <f>F53/$C$53*100</f>
        <v>103.19497931821424</v>
      </c>
      <c r="G63" s="95">
        <f>G53/$C$53*100</f>
        <v>123.50591926971902</v>
      </c>
      <c r="H63" s="95"/>
      <c r="I63" s="110"/>
      <c r="J63" s="111"/>
      <c r="K63" s="110"/>
      <c r="L63" s="111"/>
      <c r="V63" s="136"/>
      <c r="W63" s="136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</row>
    <row r="64" spans="2:45" s="1" customFormat="1" ht="14.25" x14ac:dyDescent="0.2">
      <c r="B64" s="93"/>
      <c r="C64" s="95"/>
      <c r="D64" s="95"/>
      <c r="E64" s="95"/>
      <c r="F64" s="95"/>
      <c r="G64" s="95"/>
      <c r="H64" s="95"/>
      <c r="I64" s="110"/>
      <c r="J64" s="111"/>
      <c r="K64" s="110"/>
      <c r="L64" s="111"/>
      <c r="V64" s="136"/>
      <c r="W64" s="136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</row>
    <row r="65" spans="2:45" s="1" customFormat="1" x14ac:dyDescent="0.2"/>
    <row r="66" spans="2:45" s="1" customFormat="1" x14ac:dyDescent="0.2"/>
    <row r="67" spans="2:45" s="1" customFormat="1" x14ac:dyDescent="0.2"/>
    <row r="68" spans="2:45" s="1" customFormat="1" ht="24.95" customHeight="1" x14ac:dyDescent="0.2">
      <c r="B68" s="107" t="s">
        <v>179</v>
      </c>
      <c r="K68" s="106"/>
      <c r="L68" s="106"/>
      <c r="V68" s="135"/>
      <c r="W68" s="135"/>
      <c r="X68" s="136"/>
      <c r="Y68" s="136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</row>
    <row r="69" spans="2:45" s="1" customFormat="1" ht="25.5" x14ac:dyDescent="0.2">
      <c r="B69" s="2" t="s">
        <v>136</v>
      </c>
      <c r="C69" s="137">
        <v>2017</v>
      </c>
      <c r="D69" s="137">
        <v>2018</v>
      </c>
      <c r="E69" s="137">
        <v>2019</v>
      </c>
      <c r="F69" s="138">
        <v>2020</v>
      </c>
      <c r="G69" s="49">
        <v>2021</v>
      </c>
      <c r="H69" s="3" t="s">
        <v>255</v>
      </c>
      <c r="K69" s="139"/>
      <c r="L69" s="140"/>
      <c r="V69" s="135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</row>
    <row r="70" spans="2:45" s="1" customFormat="1" x14ac:dyDescent="0.2">
      <c r="B70" s="1" t="s">
        <v>69</v>
      </c>
      <c r="C70" s="110">
        <f t="shared" ref="C70:G76" si="12">C26-C48</f>
        <v>1102</v>
      </c>
      <c r="D70" s="110">
        <f t="shared" si="12"/>
        <v>1036</v>
      </c>
      <c r="E70" s="110">
        <f t="shared" si="12"/>
        <v>847</v>
      </c>
      <c r="F70" s="110">
        <f t="shared" si="12"/>
        <v>709</v>
      </c>
      <c r="G70" s="110">
        <f t="shared" si="12"/>
        <v>1002</v>
      </c>
      <c r="H70" s="110">
        <f t="shared" ref="H70:H76" si="13">G70-C70</f>
        <v>-100</v>
      </c>
      <c r="J70" s="120"/>
      <c r="K70" s="109"/>
    </row>
    <row r="71" spans="2:45" s="1" customFormat="1" x14ac:dyDescent="0.2">
      <c r="B71" s="1" t="s">
        <v>70</v>
      </c>
      <c r="C71" s="110">
        <f t="shared" si="12"/>
        <v>4409</v>
      </c>
      <c r="D71" s="110">
        <f t="shared" si="12"/>
        <v>3615</v>
      </c>
      <c r="E71" s="110">
        <f t="shared" si="12"/>
        <v>4234</v>
      </c>
      <c r="F71" s="110">
        <f t="shared" si="12"/>
        <v>2346</v>
      </c>
      <c r="G71" s="110">
        <f t="shared" si="12"/>
        <v>3462</v>
      </c>
      <c r="H71" s="110">
        <f t="shared" si="13"/>
        <v>-947</v>
      </c>
      <c r="J71" s="120"/>
      <c r="K71" s="109"/>
    </row>
    <row r="72" spans="2:45" s="1" customFormat="1" x14ac:dyDescent="0.2">
      <c r="B72" s="1" t="s">
        <v>71</v>
      </c>
      <c r="C72" s="110">
        <f t="shared" si="12"/>
        <v>660</v>
      </c>
      <c r="D72" s="110">
        <f t="shared" si="12"/>
        <v>386</v>
      </c>
      <c r="E72" s="110">
        <f t="shared" si="12"/>
        <v>511</v>
      </c>
      <c r="F72" s="110">
        <f t="shared" si="12"/>
        <v>285</v>
      </c>
      <c r="G72" s="110">
        <f t="shared" si="12"/>
        <v>372</v>
      </c>
      <c r="H72" s="110">
        <f>H28-H50</f>
        <v>-288</v>
      </c>
      <c r="J72" s="120"/>
      <c r="K72" s="109"/>
    </row>
    <row r="73" spans="2:45" s="1" customFormat="1" x14ac:dyDescent="0.2">
      <c r="B73" s="1" t="s">
        <v>72</v>
      </c>
      <c r="C73" s="110">
        <f t="shared" si="12"/>
        <v>2152</v>
      </c>
      <c r="D73" s="110">
        <f t="shared" si="12"/>
        <v>1893</v>
      </c>
      <c r="E73" s="110">
        <f t="shared" si="12"/>
        <v>2021</v>
      </c>
      <c r="F73" s="110">
        <f t="shared" si="12"/>
        <v>711</v>
      </c>
      <c r="G73" s="110">
        <f t="shared" si="12"/>
        <v>1174</v>
      </c>
      <c r="H73" s="110">
        <f>H29-H51</f>
        <v>-978</v>
      </c>
      <c r="J73" s="120"/>
      <c r="K73" s="109"/>
    </row>
    <row r="74" spans="2:45" s="1" customFormat="1" x14ac:dyDescent="0.2">
      <c r="B74" s="1" t="s">
        <v>79</v>
      </c>
      <c r="C74" s="110">
        <f t="shared" si="12"/>
        <v>2677</v>
      </c>
      <c r="D74" s="110">
        <f t="shared" si="12"/>
        <v>2666</v>
      </c>
      <c r="E74" s="110">
        <f t="shared" si="12"/>
        <v>2566</v>
      </c>
      <c r="F74" s="110">
        <f t="shared" si="12"/>
        <v>1602</v>
      </c>
      <c r="G74" s="110">
        <f t="shared" si="12"/>
        <v>2299</v>
      </c>
      <c r="H74" s="110">
        <f>H30-H52</f>
        <v>-378</v>
      </c>
      <c r="J74" s="120"/>
      <c r="K74" s="109"/>
    </row>
    <row r="75" spans="2:45" s="1" customFormat="1" x14ac:dyDescent="0.2">
      <c r="B75" s="1" t="s">
        <v>73</v>
      </c>
      <c r="C75" s="110">
        <f t="shared" si="12"/>
        <v>1212</v>
      </c>
      <c r="D75" s="110">
        <f t="shared" si="12"/>
        <v>1397</v>
      </c>
      <c r="E75" s="110">
        <f t="shared" si="12"/>
        <v>954</v>
      </c>
      <c r="F75" s="110">
        <f t="shared" si="12"/>
        <v>1108</v>
      </c>
      <c r="G75" s="110">
        <f t="shared" si="12"/>
        <v>687</v>
      </c>
      <c r="H75" s="110">
        <f>H31-H53</f>
        <v>2698</v>
      </c>
      <c r="J75" s="120"/>
      <c r="K75" s="109"/>
    </row>
    <row r="76" spans="2:45" s="1" customFormat="1" ht="14.25" x14ac:dyDescent="0.2">
      <c r="B76" s="114" t="s">
        <v>20</v>
      </c>
      <c r="C76" s="112">
        <f t="shared" si="12"/>
        <v>12212</v>
      </c>
      <c r="D76" s="112">
        <f t="shared" si="12"/>
        <v>10993</v>
      </c>
      <c r="E76" s="112">
        <f t="shared" si="12"/>
        <v>11133</v>
      </c>
      <c r="F76" s="112">
        <f t="shared" si="12"/>
        <v>6761</v>
      </c>
      <c r="G76" s="112">
        <f t="shared" si="12"/>
        <v>8996</v>
      </c>
      <c r="H76" s="112">
        <f t="shared" si="13"/>
        <v>-3216</v>
      </c>
      <c r="J76" s="120"/>
      <c r="K76" s="109"/>
      <c r="V76" s="136"/>
      <c r="W76" s="136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</row>
    <row r="77" spans="2:45" s="1" customFormat="1" ht="24.95" customHeight="1" x14ac:dyDescent="0.2">
      <c r="B77" s="54" t="s">
        <v>254</v>
      </c>
      <c r="C77" s="117"/>
      <c r="D77" s="117"/>
      <c r="E77" s="117"/>
      <c r="F77" s="117"/>
      <c r="G77" s="117"/>
      <c r="H77" s="117"/>
      <c r="J77" s="118"/>
      <c r="K77" s="110"/>
      <c r="L77" s="111"/>
      <c r="V77" s="136"/>
      <c r="W77" s="136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</row>
    <row r="78" spans="2:45" s="1" customFormat="1" ht="14.25" x14ac:dyDescent="0.2">
      <c r="B78" s="106"/>
      <c r="C78" s="110"/>
      <c r="D78" s="110"/>
      <c r="E78" s="110"/>
      <c r="F78" s="110"/>
      <c r="G78" s="110"/>
      <c r="H78" s="110"/>
      <c r="I78" s="110"/>
      <c r="J78" s="111"/>
      <c r="K78" s="110"/>
      <c r="L78" s="111"/>
      <c r="V78" s="136"/>
      <c r="W78" s="136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</row>
    <row r="79" spans="2:45" s="1" customFormat="1" ht="14.25" x14ac:dyDescent="0.2">
      <c r="B79" s="106"/>
      <c r="C79" s="106"/>
      <c r="D79" s="106"/>
      <c r="E79" s="106"/>
      <c r="F79" s="106"/>
      <c r="G79" s="108"/>
      <c r="H79" s="108"/>
      <c r="I79" s="110"/>
      <c r="J79" s="111"/>
      <c r="K79" s="110"/>
      <c r="L79" s="111"/>
      <c r="V79" s="136"/>
      <c r="W79" s="136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</row>
    <row r="80" spans="2:45" s="1" customFormat="1" ht="14.25" x14ac:dyDescent="0.2">
      <c r="B80" s="93"/>
      <c r="C80" s="95"/>
      <c r="D80" s="95"/>
      <c r="E80" s="95"/>
      <c r="F80" s="95"/>
      <c r="G80" s="95"/>
      <c r="H80" s="95"/>
      <c r="I80" s="110"/>
      <c r="J80" s="111"/>
      <c r="K80" s="110"/>
      <c r="L80" s="111"/>
      <c r="V80" s="136"/>
      <c r="W80" s="136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</row>
    <row r="81" spans="2:45" s="1" customFormat="1" ht="14.25" x14ac:dyDescent="0.2">
      <c r="B81" s="91"/>
      <c r="C81" s="95"/>
      <c r="D81" s="95"/>
      <c r="E81" s="95"/>
      <c r="F81" s="95"/>
      <c r="G81" s="95"/>
      <c r="H81" s="95"/>
      <c r="I81" s="110"/>
      <c r="J81" s="111"/>
      <c r="K81" s="110"/>
      <c r="L81" s="111"/>
      <c r="V81" s="136"/>
      <c r="W81" s="136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</row>
    <row r="82" spans="2:45" s="1" customFormat="1" ht="14.25" x14ac:dyDescent="0.2">
      <c r="B82" s="91"/>
      <c r="C82" s="91">
        <v>2017</v>
      </c>
      <c r="D82" s="91">
        <v>2018</v>
      </c>
      <c r="E82" s="91">
        <v>2019</v>
      </c>
      <c r="F82" s="91">
        <v>2020</v>
      </c>
      <c r="G82" s="97">
        <v>2021</v>
      </c>
      <c r="H82" s="93"/>
      <c r="I82" s="110"/>
      <c r="J82" s="111"/>
      <c r="K82" s="110"/>
      <c r="L82" s="111"/>
      <c r="V82" s="136"/>
      <c r="W82" s="136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</row>
    <row r="83" spans="2:45" s="1" customFormat="1" ht="14.25" x14ac:dyDescent="0.2">
      <c r="B83" s="93" t="s">
        <v>69</v>
      </c>
      <c r="C83" s="95">
        <f>C70/$C$70*100</f>
        <v>100</v>
      </c>
      <c r="D83" s="95">
        <f>D70/$C$70*100</f>
        <v>94.010889292196012</v>
      </c>
      <c r="E83" s="95">
        <f>E70/$C$70*100</f>
        <v>76.860254083484563</v>
      </c>
      <c r="F83" s="95">
        <f>F70/$C$70*100</f>
        <v>64.337568058076215</v>
      </c>
      <c r="G83" s="95">
        <f>G70/$C$70*100</f>
        <v>90.92558983666062</v>
      </c>
      <c r="H83" s="93"/>
      <c r="I83" s="110"/>
      <c r="J83" s="111"/>
      <c r="K83" s="110"/>
      <c r="L83" s="111"/>
      <c r="V83" s="136"/>
      <c r="W83" s="136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</row>
    <row r="84" spans="2:45" s="1" customFormat="1" ht="14.25" x14ac:dyDescent="0.2">
      <c r="B84" s="93" t="s">
        <v>70</v>
      </c>
      <c r="C84" s="95">
        <f>C71/$C$71*100</f>
        <v>100</v>
      </c>
      <c r="D84" s="95">
        <f>D71/$C$71*100</f>
        <v>81.991381265593105</v>
      </c>
      <c r="E84" s="95">
        <f>E71/$C$71*100</f>
        <v>96.030845996824681</v>
      </c>
      <c r="F84" s="95">
        <f>F71/$C$71*100</f>
        <v>53.209344522567484</v>
      </c>
      <c r="G84" s="95">
        <f>G71/$C$71*100</f>
        <v>78.521206622816962</v>
      </c>
      <c r="H84" s="93"/>
      <c r="I84" s="110"/>
      <c r="J84" s="111"/>
      <c r="K84" s="110"/>
      <c r="L84" s="111"/>
      <c r="V84" s="136"/>
      <c r="W84" s="136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</row>
    <row r="85" spans="2:45" s="1" customFormat="1" ht="14.25" x14ac:dyDescent="0.2">
      <c r="B85" s="93" t="s">
        <v>71</v>
      </c>
      <c r="C85" s="95">
        <f>C72/$C$72*100</f>
        <v>100</v>
      </c>
      <c r="D85" s="95">
        <f>D72/$C$72*100</f>
        <v>58.484848484848484</v>
      </c>
      <c r="E85" s="95">
        <f>E72/$C$72*100</f>
        <v>77.424242424242422</v>
      </c>
      <c r="F85" s="95">
        <f>F72/$C$72*100</f>
        <v>43.18181818181818</v>
      </c>
      <c r="G85" s="95">
        <f>G72/$C$72*100</f>
        <v>56.36363636363636</v>
      </c>
      <c r="H85" s="93"/>
      <c r="I85" s="110"/>
      <c r="J85" s="111"/>
      <c r="K85" s="110"/>
      <c r="L85" s="111"/>
      <c r="V85" s="136"/>
      <c r="W85" s="136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</row>
    <row r="86" spans="2:45" s="1" customFormat="1" ht="14.25" x14ac:dyDescent="0.2">
      <c r="B86" s="93" t="s">
        <v>72</v>
      </c>
      <c r="C86" s="95">
        <f>C73/$C$73*100</f>
        <v>100</v>
      </c>
      <c r="D86" s="95">
        <f>D73/$C$73*100</f>
        <v>87.964684014869889</v>
      </c>
      <c r="E86" s="95">
        <f>E73/$C$73*100</f>
        <v>93.912639405204459</v>
      </c>
      <c r="F86" s="95">
        <f>F73/$C$73*100</f>
        <v>33.039033457249076</v>
      </c>
      <c r="G86" s="95">
        <f>G73/$C$73*100</f>
        <v>54.553903345724905</v>
      </c>
      <c r="H86" s="93"/>
      <c r="I86" s="110"/>
      <c r="J86" s="111"/>
      <c r="K86" s="110"/>
      <c r="L86" s="111"/>
      <c r="V86" s="136"/>
      <c r="W86" s="136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</row>
    <row r="87" spans="2:45" s="1" customFormat="1" ht="14.25" x14ac:dyDescent="0.2">
      <c r="B87" s="93" t="s">
        <v>79</v>
      </c>
      <c r="C87" s="95">
        <f>C74/$C$74*100</f>
        <v>100</v>
      </c>
      <c r="D87" s="95">
        <f>D74/$C$74*100</f>
        <v>99.58909226746357</v>
      </c>
      <c r="E87" s="95">
        <f>E74/$C$74*100</f>
        <v>95.853567426223378</v>
      </c>
      <c r="F87" s="95">
        <f>F74/$C$74*100</f>
        <v>59.843107956667907</v>
      </c>
      <c r="G87" s="95">
        <f>G74/$C$74*100</f>
        <v>85.879716100112063</v>
      </c>
      <c r="H87" s="93"/>
      <c r="I87" s="110"/>
      <c r="J87" s="111"/>
      <c r="K87" s="110"/>
      <c r="L87" s="111"/>
      <c r="V87" s="136"/>
      <c r="W87" s="136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</row>
    <row r="88" spans="2:45" s="1" customFormat="1" ht="14.25" x14ac:dyDescent="0.2">
      <c r="B88" s="93" t="s">
        <v>73</v>
      </c>
      <c r="C88" s="95">
        <f>C75/$C$75*100</f>
        <v>100</v>
      </c>
      <c r="D88" s="95">
        <f>D75/$C$75*100</f>
        <v>115.26402640264027</v>
      </c>
      <c r="E88" s="95">
        <f>E75/$C$75*100</f>
        <v>78.712871287128721</v>
      </c>
      <c r="F88" s="95">
        <f>F75/$C$75*100</f>
        <v>91.419141914191414</v>
      </c>
      <c r="G88" s="95">
        <f>G75/$C$75*100</f>
        <v>56.683168316831676</v>
      </c>
      <c r="H88" s="93"/>
      <c r="I88" s="110"/>
      <c r="J88" s="111"/>
      <c r="K88" s="110"/>
      <c r="L88" s="111"/>
      <c r="V88" s="136"/>
      <c r="W88" s="136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</row>
    <row r="89" spans="2:45" s="1" customFormat="1" x14ac:dyDescent="0.2">
      <c r="B89" s="93"/>
      <c r="C89" s="95"/>
      <c r="D89" s="95"/>
      <c r="E89" s="95"/>
      <c r="F89" s="95"/>
      <c r="G89" s="95"/>
      <c r="H89" s="93"/>
    </row>
    <row r="90" spans="2:45" s="1" customFormat="1" x14ac:dyDescent="0.2"/>
    <row r="91" spans="2:45" s="1" customFormat="1" x14ac:dyDescent="0.2"/>
    <row r="92" spans="2:45" s="1" customFormat="1" x14ac:dyDescent="0.2"/>
    <row r="93" spans="2:45" s="1" customFormat="1" x14ac:dyDescent="0.2"/>
    <row r="94" spans="2:45" s="1" customFormat="1" x14ac:dyDescent="0.2"/>
    <row r="95" spans="2:45" s="1" customFormat="1" x14ac:dyDescent="0.2"/>
  </sheetData>
  <sheetProtection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0"/>
    <pageSetUpPr fitToPage="1"/>
  </sheetPr>
  <dimension ref="B2:AA55"/>
  <sheetViews>
    <sheetView zoomScaleNormal="100" zoomScalePageLayoutView="125" workbookViewId="0">
      <selection activeCell="U3" sqref="U3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11" width="8.125" style="33" customWidth="1"/>
    <col min="12" max="12" width="8.625" style="33" bestFit="1" customWidth="1"/>
    <col min="13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7" ht="15" customHeight="1" x14ac:dyDescent="0.2">
      <c r="B2" s="175" t="s">
        <v>189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  <c r="AA2" s="34"/>
    </row>
    <row r="3" spans="2:27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  <c r="AA3" s="34"/>
    </row>
    <row r="4" spans="2:27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  <c r="AA4" s="34"/>
    </row>
    <row r="5" spans="2:27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  <c r="AA5" s="34"/>
    </row>
    <row r="6" spans="2:27" s="36" customFormat="1" ht="24.95" customHeight="1" x14ac:dyDescent="0.2">
      <c r="B6" s="37" t="s">
        <v>190</v>
      </c>
      <c r="C6" s="38"/>
      <c r="D6" s="38"/>
      <c r="E6" s="38"/>
      <c r="F6" s="38"/>
      <c r="G6" s="38"/>
      <c r="H6" s="38"/>
      <c r="I6" s="38"/>
      <c r="J6" s="38"/>
      <c r="K6" s="39"/>
      <c r="L6" s="39"/>
      <c r="V6" s="96"/>
      <c r="W6" s="96"/>
      <c r="X6" s="96"/>
      <c r="Y6" s="96"/>
      <c r="Z6" s="96"/>
      <c r="AA6" s="39"/>
    </row>
    <row r="7" spans="2:27" ht="15" customHeight="1" x14ac:dyDescent="0.2">
      <c r="B7" s="180" t="s">
        <v>35</v>
      </c>
      <c r="C7" s="177" t="s">
        <v>84</v>
      </c>
      <c r="D7" s="178"/>
      <c r="E7" s="176" t="s">
        <v>14</v>
      </c>
      <c r="F7" s="176"/>
      <c r="G7" s="176"/>
      <c r="H7" s="176"/>
      <c r="I7" s="176"/>
      <c r="J7" s="176"/>
      <c r="K7" s="34"/>
      <c r="L7" s="34"/>
      <c r="V7" s="91" t="s">
        <v>22</v>
      </c>
      <c r="W7" s="91"/>
      <c r="X7" s="91"/>
      <c r="Y7" s="91"/>
      <c r="Z7" s="91"/>
      <c r="AA7" s="34"/>
    </row>
    <row r="8" spans="2:27" ht="27" customHeight="1" x14ac:dyDescent="0.2">
      <c r="B8" s="181"/>
      <c r="C8" s="179"/>
      <c r="D8" s="179"/>
      <c r="E8" s="186" t="s">
        <v>0</v>
      </c>
      <c r="F8" s="186"/>
      <c r="G8" s="186" t="s">
        <v>1</v>
      </c>
      <c r="H8" s="186"/>
      <c r="I8" s="186" t="s">
        <v>2</v>
      </c>
      <c r="J8" s="186"/>
      <c r="K8" s="188"/>
      <c r="L8" s="188"/>
      <c r="V8" s="91"/>
      <c r="W8" s="91"/>
      <c r="X8" s="91"/>
      <c r="Y8" s="91"/>
      <c r="Z8" s="91"/>
      <c r="AA8" s="34"/>
    </row>
    <row r="9" spans="2:27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56"/>
      <c r="L9" s="50"/>
      <c r="V9" s="91"/>
      <c r="W9" s="97" t="s">
        <v>0</v>
      </c>
      <c r="X9" s="97" t="s">
        <v>1</v>
      </c>
      <c r="Y9" s="97" t="s">
        <v>2</v>
      </c>
      <c r="Z9" s="97"/>
      <c r="AA9" s="34"/>
    </row>
    <row r="10" spans="2:27" ht="21" customHeight="1" x14ac:dyDescent="0.2">
      <c r="B10" s="33" t="s">
        <v>15</v>
      </c>
      <c r="C10" s="9">
        <f>$G$32</f>
        <v>715062</v>
      </c>
      <c r="D10" s="5">
        <v>1</v>
      </c>
      <c r="E10" s="9">
        <f>$G$29</f>
        <v>250952</v>
      </c>
      <c r="F10" s="6">
        <f>E10/$C$10</f>
        <v>0.35095138603365861</v>
      </c>
      <c r="G10" s="9">
        <f>$G$30</f>
        <v>83509</v>
      </c>
      <c r="H10" s="6">
        <f>G10/$C$10</f>
        <v>0.11678567732588223</v>
      </c>
      <c r="I10" s="9">
        <f>$G$31</f>
        <v>380601</v>
      </c>
      <c r="J10" s="6">
        <f>I10/$C$10</f>
        <v>0.53226293664045909</v>
      </c>
      <c r="K10" s="12"/>
      <c r="L10" s="13"/>
      <c r="N10" s="33" t="s">
        <v>37</v>
      </c>
      <c r="V10" s="91" t="s">
        <v>55</v>
      </c>
      <c r="W10" s="95">
        <f>$E$11</f>
        <v>18686</v>
      </c>
      <c r="X10" s="95">
        <f>$G$11</f>
        <v>6016</v>
      </c>
      <c r="Y10" s="95">
        <f>$I$11</f>
        <v>26778</v>
      </c>
      <c r="Z10" s="95"/>
      <c r="AA10" s="34"/>
    </row>
    <row r="11" spans="2:27" ht="21" customHeight="1" x14ac:dyDescent="0.2">
      <c r="B11" s="33" t="s">
        <v>55</v>
      </c>
      <c r="C11" s="9">
        <f>$G$46</f>
        <v>51480</v>
      </c>
      <c r="D11" s="7">
        <v>1</v>
      </c>
      <c r="E11" s="9">
        <f>$G$43</f>
        <v>18686</v>
      </c>
      <c r="F11" s="8">
        <f>E11/$C$11</f>
        <v>0.36297591297591297</v>
      </c>
      <c r="G11" s="9">
        <f>$G$44</f>
        <v>6016</v>
      </c>
      <c r="H11" s="8">
        <f>G11/$C$11</f>
        <v>0.11686091686091686</v>
      </c>
      <c r="I11" s="9">
        <f>$G$45</f>
        <v>26778</v>
      </c>
      <c r="J11" s="8">
        <f>I11/$C$11</f>
        <v>0.52016317016317015</v>
      </c>
      <c r="K11" s="12"/>
      <c r="L11" s="13"/>
      <c r="V11" s="91"/>
      <c r="W11" s="91"/>
      <c r="X11" s="91"/>
      <c r="Y11" s="91"/>
      <c r="Z11" s="91"/>
      <c r="AA11" s="34"/>
    </row>
    <row r="12" spans="2:27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34"/>
      <c r="L12" s="34"/>
      <c r="V12" s="93"/>
      <c r="W12" s="93"/>
      <c r="X12" s="93"/>
      <c r="Y12" s="93"/>
      <c r="Z12" s="93"/>
    </row>
    <row r="15" spans="2:27" s="45" customFormat="1" ht="24.95" customHeight="1" x14ac:dyDescent="0.2">
      <c r="B15" s="37" t="s">
        <v>191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8"/>
      <c r="P15" s="58"/>
      <c r="Q15" s="58"/>
    </row>
    <row r="16" spans="2:27" ht="15" customHeight="1" x14ac:dyDescent="0.2">
      <c r="B16" s="180" t="s">
        <v>35</v>
      </c>
      <c r="C16" s="183" t="s">
        <v>84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34"/>
      <c r="P16" s="34"/>
      <c r="Q16" s="34"/>
    </row>
    <row r="17" spans="2:23" ht="24.75" customHeight="1" x14ac:dyDescent="0.2">
      <c r="B17" s="181"/>
      <c r="C17" s="185"/>
      <c r="D17" s="185"/>
      <c r="E17" s="185"/>
      <c r="F17" s="186" t="s">
        <v>0</v>
      </c>
      <c r="G17" s="186"/>
      <c r="H17" s="186"/>
      <c r="I17" s="187" t="s">
        <v>1</v>
      </c>
      <c r="J17" s="187"/>
      <c r="K17" s="187"/>
      <c r="L17" s="187" t="s">
        <v>2</v>
      </c>
      <c r="M17" s="187"/>
      <c r="N17" s="187"/>
      <c r="O17" s="188"/>
      <c r="P17" s="188"/>
      <c r="Q17" s="188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56"/>
      <c r="P18" s="50"/>
      <c r="Q18" s="50"/>
      <c r="W18" s="33" t="s">
        <v>37</v>
      </c>
    </row>
    <row r="19" spans="2:23" ht="21" customHeight="1" x14ac:dyDescent="0.2">
      <c r="B19" s="33" t="s">
        <v>15</v>
      </c>
      <c r="C19" s="9">
        <f>$G$32</f>
        <v>715062</v>
      </c>
      <c r="D19" s="14">
        <f>G32-F32</f>
        <v>9750</v>
      </c>
      <c r="E19" s="13">
        <f>(G32-F32)/F32</f>
        <v>1.3823669524976181E-2</v>
      </c>
      <c r="F19" s="9">
        <f>$G$29</f>
        <v>250952</v>
      </c>
      <c r="G19" s="14">
        <f>G29-F29</f>
        <v>-593</v>
      </c>
      <c r="H19" s="13">
        <f>(G29-F29)/F29</f>
        <v>-2.3574310759506252E-3</v>
      </c>
      <c r="I19" s="9">
        <f>$G$30</f>
        <v>83509</v>
      </c>
      <c r="J19" s="14">
        <f>G30-F30</f>
        <v>1231</v>
      </c>
      <c r="K19" s="13">
        <f>(G30-F30)/F30</f>
        <v>1.4961472082452174E-2</v>
      </c>
      <c r="L19" s="9">
        <f>$G$31</f>
        <v>380601</v>
      </c>
      <c r="M19" s="14">
        <f>G31-F31</f>
        <v>9112</v>
      </c>
      <c r="N19" s="13">
        <f>(G31-F31)/F31</f>
        <v>2.4528317123791013E-2</v>
      </c>
      <c r="O19" s="14"/>
      <c r="P19" s="15"/>
      <c r="Q19" s="16"/>
    </row>
    <row r="20" spans="2:23" ht="21" customHeight="1" x14ac:dyDescent="0.2">
      <c r="B20" s="33" t="s">
        <v>55</v>
      </c>
      <c r="C20" s="9">
        <f>$G$46</f>
        <v>51480</v>
      </c>
      <c r="D20" s="14">
        <f>G46-F46</f>
        <v>925</v>
      </c>
      <c r="E20" s="13">
        <f>(G46-F46)/F46</f>
        <v>1.8296904361586392E-2</v>
      </c>
      <c r="F20" s="9">
        <f>$G$43</f>
        <v>18686</v>
      </c>
      <c r="G20" s="14">
        <f>G43-F43</f>
        <v>76</v>
      </c>
      <c r="H20" s="13">
        <f>(G43-F43)/F43</f>
        <v>4.0838259000537348E-3</v>
      </c>
      <c r="I20" s="9">
        <f>$G$44</f>
        <v>6016</v>
      </c>
      <c r="J20" s="14">
        <f>G44-F44</f>
        <v>173</v>
      </c>
      <c r="K20" s="13">
        <f>(G44-F44)/F44</f>
        <v>2.9608078042101658E-2</v>
      </c>
      <c r="L20" s="10">
        <f>$G$45</f>
        <v>26778</v>
      </c>
      <c r="M20" s="32">
        <f>G45-F45</f>
        <v>676</v>
      </c>
      <c r="N20" s="8">
        <f>(G45-F45)/F45</f>
        <v>2.5898398590146348E-2</v>
      </c>
      <c r="O20" s="14"/>
      <c r="P20" s="15"/>
      <c r="Q20" s="16"/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34"/>
      <c r="O21" s="34"/>
      <c r="P21" s="34"/>
      <c r="Q21" s="34"/>
    </row>
    <row r="23" spans="2:23" ht="12.75" customHeight="1" x14ac:dyDescent="0.2">
      <c r="B23" s="175" t="s">
        <v>192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ht="12.75" customHeight="1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ht="12.75" customHeight="1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193</v>
      </c>
      <c r="K27" s="34"/>
      <c r="L27" s="34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0</v>
      </c>
      <c r="C29" s="14">
        <f>'[1]1. Settori'!C8</f>
        <v>259212</v>
      </c>
      <c r="D29" s="14">
        <f>'[1]1. Settori'!D8</f>
        <v>258212</v>
      </c>
      <c r="E29" s="14">
        <f>'[1]1. Settori'!E8</f>
        <v>254811</v>
      </c>
      <c r="F29" s="14">
        <f>'[1]1. Settori'!F8</f>
        <v>251545</v>
      </c>
      <c r="G29" s="14">
        <f>'[1]1. Settori'!G8</f>
        <v>250952</v>
      </c>
      <c r="H29" s="14">
        <f>G29-C29</f>
        <v>-8260</v>
      </c>
      <c r="I29" s="13">
        <f>(G29-C29)/C29</f>
        <v>-3.1865808681696833E-2</v>
      </c>
    </row>
    <row r="30" spans="2:23" x14ac:dyDescent="0.2">
      <c r="B30" s="34" t="s">
        <v>1</v>
      </c>
      <c r="C30" s="14">
        <f>'[1]1. Settori'!C9</f>
        <v>79472</v>
      </c>
      <c r="D30" s="14">
        <f>'[1]1. Settori'!D9</f>
        <v>80822</v>
      </c>
      <c r="E30" s="14">
        <f>'[1]1. Settori'!E9</f>
        <v>82058</v>
      </c>
      <c r="F30" s="14">
        <f>'[1]1. Settori'!F9</f>
        <v>82278</v>
      </c>
      <c r="G30" s="14">
        <f>'[1]1. Settori'!G9</f>
        <v>83509</v>
      </c>
      <c r="H30" s="14">
        <f>G30-C30</f>
        <v>4037</v>
      </c>
      <c r="I30" s="13">
        <f>(G30-C30)/C30</f>
        <v>5.0797765250654318E-2</v>
      </c>
    </row>
    <row r="31" spans="2:23" x14ac:dyDescent="0.2">
      <c r="B31" s="34" t="s">
        <v>2</v>
      </c>
      <c r="C31" s="14">
        <f>'[1]1. Settori'!C10</f>
        <v>354177</v>
      </c>
      <c r="D31" s="14">
        <f>'[1]1. Settori'!D10</f>
        <v>360268</v>
      </c>
      <c r="E31" s="14">
        <f>'[1]1. Settori'!E10</f>
        <v>367273</v>
      </c>
      <c r="F31" s="14">
        <f>'[1]1. Settori'!F10</f>
        <v>371489</v>
      </c>
      <c r="G31" s="14">
        <f>'[1]1. Settori'!G10</f>
        <v>380601</v>
      </c>
      <c r="H31" s="14">
        <f>G31-C31</f>
        <v>26424</v>
      </c>
      <c r="I31" s="13">
        <f>(G31-C31)/C31</f>
        <v>7.4606764414402962E-2</v>
      </c>
    </row>
    <row r="32" spans="2:23" x14ac:dyDescent="0.2">
      <c r="B32" s="52" t="s">
        <v>20</v>
      </c>
      <c r="C32" s="10">
        <f t="shared" ref="C32" si="0">SUM(C29:C31)</f>
        <v>692861</v>
      </c>
      <c r="D32" s="10">
        <f>SUM(D29:D31)</f>
        <v>699302</v>
      </c>
      <c r="E32" s="10">
        <f>SUM(E29:E31)</f>
        <v>704142</v>
      </c>
      <c r="F32" s="10">
        <f>SUM(F29:F31)</f>
        <v>705312</v>
      </c>
      <c r="G32" s="10">
        <f>SUM(G29:G31)</f>
        <v>715062</v>
      </c>
      <c r="H32" s="10">
        <f>G32-C32</f>
        <v>22201</v>
      </c>
      <c r="I32" s="53">
        <f>(G32-C32)/C32</f>
        <v>3.2042502031431989E-2</v>
      </c>
    </row>
    <row r="33" spans="2:12" ht="24.95" customHeight="1" x14ac:dyDescent="0.2">
      <c r="B33" s="54" t="s">
        <v>36</v>
      </c>
      <c r="C33" s="12"/>
      <c r="D33" s="12"/>
      <c r="E33" s="12"/>
      <c r="F33" s="12"/>
      <c r="G33" s="12"/>
      <c r="H33" s="12"/>
      <c r="I33" s="12"/>
      <c r="J33" s="55"/>
      <c r="K33" s="14"/>
      <c r="L33" s="13"/>
    </row>
    <row r="34" spans="2:12" x14ac:dyDescent="0.2">
      <c r="B34" s="34"/>
      <c r="C34" s="13"/>
      <c r="D34" s="13"/>
      <c r="E34" s="13"/>
      <c r="F34" s="13"/>
      <c r="G34" s="13"/>
      <c r="H34" s="13"/>
      <c r="I34" s="14"/>
      <c r="J34" s="13"/>
      <c r="K34" s="14"/>
      <c r="L34" s="13"/>
    </row>
    <row r="35" spans="2:12" x14ac:dyDescent="0.2">
      <c r="B35" s="91"/>
      <c r="C35" s="91">
        <v>2017</v>
      </c>
      <c r="D35" s="91">
        <v>2018</v>
      </c>
      <c r="E35" s="91">
        <v>2019</v>
      </c>
      <c r="F35" s="91">
        <v>2020</v>
      </c>
      <c r="G35" s="97">
        <v>2021</v>
      </c>
      <c r="H35" s="97"/>
      <c r="I35" s="14"/>
      <c r="J35" s="13"/>
      <c r="K35" s="14"/>
      <c r="L35" s="13"/>
    </row>
    <row r="36" spans="2:12" x14ac:dyDescent="0.2">
      <c r="B36" s="91" t="s">
        <v>0</v>
      </c>
      <c r="C36" s="95">
        <f t="shared" ref="C36" si="1">C29/$C$29*100</f>
        <v>100</v>
      </c>
      <c r="D36" s="95">
        <f t="shared" ref="D36:G36" si="2">D29/$C$29*100</f>
        <v>99.614215391262746</v>
      </c>
      <c r="E36" s="95">
        <f t="shared" si="2"/>
        <v>98.302161936947357</v>
      </c>
      <c r="F36" s="95">
        <f t="shared" si="2"/>
        <v>97.042189404811509</v>
      </c>
      <c r="G36" s="95">
        <f t="shared" si="2"/>
        <v>96.813419131830315</v>
      </c>
      <c r="H36" s="95"/>
      <c r="I36" s="14"/>
      <c r="J36" s="13"/>
      <c r="K36" s="14"/>
      <c r="L36" s="13"/>
    </row>
    <row r="37" spans="2:12" x14ac:dyDescent="0.2">
      <c r="B37" s="91" t="s">
        <v>1</v>
      </c>
      <c r="C37" s="95">
        <f t="shared" ref="C37" si="3">C30/$C$30*100</f>
        <v>100</v>
      </c>
      <c r="D37" s="95">
        <f t="shared" ref="D37:G37" si="4">D30/$C$30*100</f>
        <v>101.69871149587276</v>
      </c>
      <c r="E37" s="95">
        <f t="shared" si="4"/>
        <v>103.25397624320516</v>
      </c>
      <c r="F37" s="95">
        <f t="shared" si="4"/>
        <v>103.53080330179183</v>
      </c>
      <c r="G37" s="95">
        <f t="shared" si="4"/>
        <v>105.07977652506544</v>
      </c>
      <c r="H37" s="95"/>
      <c r="I37" s="14"/>
      <c r="J37" s="13"/>
      <c r="K37" s="14"/>
      <c r="L37" s="13"/>
    </row>
    <row r="38" spans="2:12" x14ac:dyDescent="0.2">
      <c r="B38" s="91" t="s">
        <v>2</v>
      </c>
      <c r="C38" s="95">
        <f t="shared" ref="C38" si="5">C31/$C$31*100</f>
        <v>100</v>
      </c>
      <c r="D38" s="95">
        <f t="shared" ref="D38:G38" si="6">D31/$C$31*100</f>
        <v>101.7197615881325</v>
      </c>
      <c r="E38" s="95">
        <f t="shared" si="6"/>
        <v>103.69758623513101</v>
      </c>
      <c r="F38" s="95">
        <f t="shared" si="6"/>
        <v>104.88795150447375</v>
      </c>
      <c r="G38" s="95">
        <f t="shared" si="6"/>
        <v>107.46067644144031</v>
      </c>
      <c r="H38" s="95"/>
      <c r="I38" s="14"/>
      <c r="J38" s="13"/>
      <c r="K38" s="14"/>
      <c r="L38" s="13"/>
    </row>
    <row r="39" spans="2:12" x14ac:dyDescent="0.2">
      <c r="B39" s="164"/>
      <c r="C39" s="98"/>
      <c r="D39" s="98"/>
      <c r="E39" s="98"/>
      <c r="F39" s="98"/>
      <c r="G39" s="98"/>
      <c r="H39" s="98"/>
      <c r="I39" s="14"/>
      <c r="J39" s="13"/>
      <c r="K39" s="14"/>
      <c r="L39" s="13"/>
    </row>
    <row r="40" spans="2:12" x14ac:dyDescent="0.2">
      <c r="K40" s="34"/>
      <c r="L40" s="34"/>
    </row>
    <row r="41" spans="2:12" ht="24.95" customHeight="1" x14ac:dyDescent="0.2">
      <c r="B41" s="37" t="s">
        <v>194</v>
      </c>
      <c r="K41" s="34"/>
      <c r="L41" s="34"/>
    </row>
    <row r="42" spans="2:12" ht="25.5" x14ac:dyDescent="0.2">
      <c r="B42" s="40" t="s">
        <v>56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2" t="s">
        <v>124</v>
      </c>
      <c r="I42" s="42" t="s">
        <v>125</v>
      </c>
      <c r="K42" s="50"/>
      <c r="L42" s="51"/>
    </row>
    <row r="43" spans="2:12" x14ac:dyDescent="0.2">
      <c r="B43" s="34" t="s">
        <v>0</v>
      </c>
      <c r="C43" s="14">
        <f>'[1]1. Settori'!C14</f>
        <v>19786</v>
      </c>
      <c r="D43" s="14">
        <f>'[1]1. Settori'!D14</f>
        <v>19491</v>
      </c>
      <c r="E43" s="14">
        <f>'[1]1. Settori'!E14</f>
        <v>18747</v>
      </c>
      <c r="F43" s="14">
        <f>'[1]1. Settori'!F14</f>
        <v>18610</v>
      </c>
      <c r="G43" s="14">
        <f>'[1]1. Settori'!G14</f>
        <v>18686</v>
      </c>
      <c r="H43" s="14">
        <f>G43-C43</f>
        <v>-1100</v>
      </c>
      <c r="I43" s="13">
        <f>(G43-C43)/C43</f>
        <v>-5.5594865056100271E-2</v>
      </c>
      <c r="J43" s="14"/>
      <c r="K43" s="13"/>
    </row>
    <row r="44" spans="2:12" x14ac:dyDescent="0.2">
      <c r="B44" s="34" t="s">
        <v>1</v>
      </c>
      <c r="C44" s="14">
        <f>'[1]1. Settori'!C15</f>
        <v>5856</v>
      </c>
      <c r="D44" s="14">
        <f>'[1]1. Settori'!D15</f>
        <v>5895</v>
      </c>
      <c r="E44" s="14">
        <f>'[1]1. Settori'!E15</f>
        <v>5761</v>
      </c>
      <c r="F44" s="14">
        <f>'[1]1. Settori'!F15</f>
        <v>5843</v>
      </c>
      <c r="G44" s="14">
        <f>'[1]1. Settori'!G15</f>
        <v>6016</v>
      </c>
      <c r="H44" s="14">
        <f>G44-C44</f>
        <v>160</v>
      </c>
      <c r="I44" s="13">
        <f>(G44-C44)/C44</f>
        <v>2.7322404371584699E-2</v>
      </c>
      <c r="J44" s="14"/>
      <c r="K44" s="13"/>
    </row>
    <row r="45" spans="2:12" x14ac:dyDescent="0.2">
      <c r="B45" s="34" t="s">
        <v>2</v>
      </c>
      <c r="C45" s="14">
        <f>'[1]1. Settori'!C16</f>
        <v>25554</v>
      </c>
      <c r="D45" s="14">
        <f>'[1]1. Settori'!D16</f>
        <v>25652</v>
      </c>
      <c r="E45" s="14">
        <f>'[1]1. Settori'!E16</f>
        <v>25722</v>
      </c>
      <c r="F45" s="14">
        <f>'[1]1. Settori'!F16</f>
        <v>26102</v>
      </c>
      <c r="G45" s="14">
        <f>'[1]1. Settori'!G16</f>
        <v>26778</v>
      </c>
      <c r="H45" s="14">
        <f>G45-C45</f>
        <v>1224</v>
      </c>
      <c r="I45" s="13">
        <f>(G45-C45)/C45</f>
        <v>4.7898567738905849E-2</v>
      </c>
      <c r="J45" s="14"/>
      <c r="K45" s="13"/>
    </row>
    <row r="46" spans="2:12" x14ac:dyDescent="0.2">
      <c r="B46" s="52" t="s">
        <v>20</v>
      </c>
      <c r="C46" s="10">
        <f t="shared" ref="C46" si="7">SUM(C43:C45)</f>
        <v>51196</v>
      </c>
      <c r="D46" s="10">
        <f>SUM(D43:D45)</f>
        <v>51038</v>
      </c>
      <c r="E46" s="10">
        <f>SUM(E43:E45)</f>
        <v>50230</v>
      </c>
      <c r="F46" s="10">
        <f>SUM(F43:F45)</f>
        <v>50555</v>
      </c>
      <c r="G46" s="10">
        <f>SUM(G43:G45)</f>
        <v>51480</v>
      </c>
      <c r="H46" s="10">
        <f>G46-C46</f>
        <v>284</v>
      </c>
      <c r="I46" s="53">
        <f>(G46-C46)/C46</f>
        <v>5.5473083834674582E-3</v>
      </c>
      <c r="J46" s="14"/>
      <c r="K46" s="13"/>
    </row>
    <row r="47" spans="2:12" ht="24.95" customHeight="1" x14ac:dyDescent="0.2">
      <c r="B47" s="54" t="s">
        <v>36</v>
      </c>
      <c r="C47" s="12"/>
      <c r="D47" s="12"/>
      <c r="E47" s="12"/>
      <c r="F47" s="12"/>
      <c r="G47" s="12"/>
      <c r="H47" s="12"/>
      <c r="I47" s="12"/>
      <c r="J47" s="55"/>
      <c r="K47" s="14"/>
      <c r="L47" s="13"/>
    </row>
    <row r="48" spans="2:12" x14ac:dyDescent="0.2">
      <c r="B48" s="34"/>
      <c r="C48" s="14"/>
      <c r="D48" s="14"/>
      <c r="E48" s="14"/>
      <c r="F48" s="14"/>
      <c r="G48" s="14"/>
      <c r="H48" s="14"/>
      <c r="I48" s="14"/>
      <c r="J48" s="13"/>
      <c r="K48" s="14"/>
      <c r="L48" s="13"/>
    </row>
    <row r="49" spans="2:12" x14ac:dyDescent="0.2">
      <c r="B49" s="91"/>
      <c r="C49" s="91">
        <v>2017</v>
      </c>
      <c r="D49" s="91">
        <v>2018</v>
      </c>
      <c r="E49" s="91">
        <v>2019</v>
      </c>
      <c r="F49" s="91">
        <v>2020</v>
      </c>
      <c r="G49" s="97">
        <v>2021</v>
      </c>
      <c r="H49" s="97"/>
      <c r="I49" s="14"/>
      <c r="J49" s="13"/>
      <c r="K49" s="14"/>
      <c r="L49" s="13"/>
    </row>
    <row r="50" spans="2:12" x14ac:dyDescent="0.2">
      <c r="B50" s="91" t="s">
        <v>0</v>
      </c>
      <c r="C50" s="95">
        <f t="shared" ref="C50" si="8">C43/$C$43*100</f>
        <v>100</v>
      </c>
      <c r="D50" s="95">
        <f t="shared" ref="D50:G50" si="9">D43/$C$43*100</f>
        <v>98.509046800768218</v>
      </c>
      <c r="E50" s="95">
        <f t="shared" si="9"/>
        <v>94.748812291519258</v>
      </c>
      <c r="F50" s="95">
        <f t="shared" si="9"/>
        <v>94.056403517638728</v>
      </c>
      <c r="G50" s="95">
        <f t="shared" si="9"/>
        <v>94.440513494389975</v>
      </c>
      <c r="H50" s="95"/>
      <c r="I50" s="14"/>
      <c r="J50" s="13"/>
      <c r="K50" s="14"/>
      <c r="L50" s="13"/>
    </row>
    <row r="51" spans="2:12" x14ac:dyDescent="0.2">
      <c r="B51" s="91" t="s">
        <v>1</v>
      </c>
      <c r="C51" s="95">
        <f t="shared" ref="C51" si="10">C44/$C$44*100</f>
        <v>100</v>
      </c>
      <c r="D51" s="95">
        <f t="shared" ref="D51:G51" si="11">D44/$C$44*100</f>
        <v>100.66598360655739</v>
      </c>
      <c r="E51" s="95">
        <f t="shared" si="11"/>
        <v>98.377732240437155</v>
      </c>
      <c r="F51" s="95">
        <f t="shared" si="11"/>
        <v>99.778005464480884</v>
      </c>
      <c r="G51" s="95">
        <f t="shared" si="11"/>
        <v>102.73224043715847</v>
      </c>
      <c r="H51" s="95"/>
      <c r="I51" s="14"/>
      <c r="J51" s="13"/>
      <c r="K51" s="14"/>
      <c r="L51" s="13"/>
    </row>
    <row r="52" spans="2:12" x14ac:dyDescent="0.2">
      <c r="B52" s="91" t="s">
        <v>2</v>
      </c>
      <c r="C52" s="95">
        <f t="shared" ref="C52" si="12">C45/$C$45*100</f>
        <v>100</v>
      </c>
      <c r="D52" s="95">
        <f t="shared" ref="D52:G52" si="13">D45/$C$45*100</f>
        <v>100.38350160444548</v>
      </c>
      <c r="E52" s="95">
        <f t="shared" si="13"/>
        <v>100.65743132190654</v>
      </c>
      <c r="F52" s="95">
        <f t="shared" si="13"/>
        <v>102.14447835955231</v>
      </c>
      <c r="G52" s="95">
        <f t="shared" si="13"/>
        <v>104.78985677389059</v>
      </c>
      <c r="H52" s="95"/>
      <c r="I52" s="14"/>
      <c r="J52" s="13"/>
      <c r="K52" s="14"/>
      <c r="L52" s="13"/>
    </row>
    <row r="53" spans="2:12" x14ac:dyDescent="0.2">
      <c r="B53" s="91"/>
      <c r="C53" s="95"/>
      <c r="D53" s="95"/>
      <c r="E53" s="95"/>
      <c r="F53" s="95"/>
      <c r="G53" s="95"/>
      <c r="H53" s="95"/>
      <c r="I53" s="14"/>
      <c r="J53" s="13"/>
      <c r="K53" s="14"/>
      <c r="L53" s="13"/>
    </row>
    <row r="54" spans="2:12" x14ac:dyDescent="0.2">
      <c r="B54" s="93"/>
      <c r="C54" s="93"/>
      <c r="D54" s="93"/>
      <c r="E54" s="93"/>
      <c r="F54" s="93"/>
      <c r="G54" s="93"/>
      <c r="H54" s="93"/>
    </row>
    <row r="55" spans="2:12" x14ac:dyDescent="0.2">
      <c r="B55" s="93"/>
      <c r="C55" s="93"/>
      <c r="D55" s="93"/>
      <c r="E55" s="93"/>
      <c r="F55" s="93"/>
      <c r="G55" s="93"/>
      <c r="H55" s="93"/>
    </row>
  </sheetData>
  <sheetProtection sheet="1" objects="1" scenarios="1"/>
  <mergeCells count="16">
    <mergeCell ref="B2:T4"/>
    <mergeCell ref="B7:B8"/>
    <mergeCell ref="C7:D8"/>
    <mergeCell ref="E8:F8"/>
    <mergeCell ref="G8:H8"/>
    <mergeCell ref="I8:J8"/>
    <mergeCell ref="K8:L8"/>
    <mergeCell ref="B23:T25"/>
    <mergeCell ref="E7:J7"/>
    <mergeCell ref="F16:N16"/>
    <mergeCell ref="B16:B17"/>
    <mergeCell ref="C16:E17"/>
    <mergeCell ref="F17:H17"/>
    <mergeCell ref="I17:K17"/>
    <mergeCell ref="L17:N17"/>
    <mergeCell ref="O17:Q17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theme="0"/>
    <pageSetUpPr fitToPage="1"/>
  </sheetPr>
  <dimension ref="B2:Z54"/>
  <sheetViews>
    <sheetView zoomScaleNormal="100" zoomScalePageLayoutView="125" workbookViewId="0">
      <selection activeCell="T18" sqref="T18"/>
    </sheetView>
  </sheetViews>
  <sheetFormatPr defaultColWidth="8.75" defaultRowHeight="12.75" x14ac:dyDescent="0.2"/>
  <cols>
    <col min="1" max="1" width="4.125" style="33" customWidth="1"/>
    <col min="2" max="2" width="27.625" style="33" customWidth="1"/>
    <col min="3" max="7" width="8.625" style="33" bestFit="1" customWidth="1"/>
    <col min="8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6" ht="15" customHeight="1" x14ac:dyDescent="0.2">
      <c r="B2" s="175" t="s">
        <v>195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6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6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6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91"/>
      <c r="W5" s="91"/>
      <c r="X5" s="91"/>
      <c r="Y5" s="91"/>
      <c r="Z5" s="91"/>
    </row>
    <row r="6" spans="2:26" s="36" customFormat="1" ht="24.95" customHeight="1" x14ac:dyDescent="0.2">
      <c r="B6" s="37" t="s">
        <v>196</v>
      </c>
      <c r="C6" s="38"/>
      <c r="D6" s="38"/>
      <c r="E6" s="38"/>
      <c r="F6" s="38"/>
      <c r="G6" s="38"/>
      <c r="H6" s="38"/>
      <c r="I6" s="38"/>
      <c r="J6" s="38"/>
      <c r="K6" s="39"/>
      <c r="L6" s="39"/>
      <c r="V6" s="96"/>
      <c r="W6" s="96"/>
      <c r="X6" s="96"/>
      <c r="Y6" s="96"/>
      <c r="Z6" s="96"/>
    </row>
    <row r="7" spans="2:26" ht="15" customHeight="1" x14ac:dyDescent="0.2">
      <c r="B7" s="180" t="s">
        <v>35</v>
      </c>
      <c r="C7" s="177" t="s">
        <v>84</v>
      </c>
      <c r="D7" s="178"/>
      <c r="E7" s="176" t="s">
        <v>14</v>
      </c>
      <c r="F7" s="176"/>
      <c r="G7" s="176"/>
      <c r="H7" s="176"/>
      <c r="I7" s="176"/>
      <c r="J7" s="176"/>
      <c r="K7" s="34"/>
      <c r="L7" s="34"/>
      <c r="V7" s="91" t="s">
        <v>22</v>
      </c>
      <c r="W7" s="91"/>
      <c r="X7" s="91"/>
      <c r="Y7" s="91"/>
      <c r="Z7" s="91"/>
    </row>
    <row r="8" spans="2:26" ht="42" customHeight="1" x14ac:dyDescent="0.2">
      <c r="B8" s="181"/>
      <c r="C8" s="179"/>
      <c r="D8" s="179"/>
      <c r="E8" s="187" t="s">
        <v>85</v>
      </c>
      <c r="F8" s="186"/>
      <c r="G8" s="187" t="s">
        <v>86</v>
      </c>
      <c r="H8" s="187"/>
      <c r="I8" s="187" t="s">
        <v>87</v>
      </c>
      <c r="J8" s="187"/>
      <c r="K8" s="188"/>
      <c r="L8" s="188"/>
      <c r="V8" s="91"/>
      <c r="W8" s="91"/>
      <c r="X8" s="91"/>
      <c r="Y8" s="91"/>
      <c r="Z8" s="91"/>
    </row>
    <row r="9" spans="2:26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56"/>
      <c r="L9" s="50"/>
      <c r="V9" s="91"/>
      <c r="W9" s="97" t="s">
        <v>40</v>
      </c>
      <c r="X9" s="91" t="s">
        <v>89</v>
      </c>
      <c r="Y9" s="91" t="s">
        <v>90</v>
      </c>
      <c r="Z9" s="97"/>
    </row>
    <row r="10" spans="2:26" ht="21" customHeight="1" x14ac:dyDescent="0.2">
      <c r="B10" s="33" t="s">
        <v>15</v>
      </c>
      <c r="C10" s="9">
        <f>$G$32</f>
        <v>715062</v>
      </c>
      <c r="D10" s="5">
        <v>1</v>
      </c>
      <c r="E10" s="9">
        <f>$G$29</f>
        <v>545905</v>
      </c>
      <c r="F10" s="6">
        <f>E10/$C$10</f>
        <v>0.76343729634633084</v>
      </c>
      <c r="G10" s="9">
        <f>$G$30</f>
        <v>95518</v>
      </c>
      <c r="H10" s="6">
        <f>G10/$C$10</f>
        <v>0.13358002522858159</v>
      </c>
      <c r="I10" s="9">
        <f>$G$31</f>
        <v>73639</v>
      </c>
      <c r="J10" s="6">
        <f>I10/$C$10</f>
        <v>0.10298267842508761</v>
      </c>
      <c r="K10" s="12"/>
      <c r="L10" s="13"/>
      <c r="N10" s="33" t="s">
        <v>37</v>
      </c>
      <c r="V10" s="91" t="s">
        <v>55</v>
      </c>
      <c r="W10" s="95">
        <f>$E$11</f>
        <v>38869</v>
      </c>
      <c r="X10" s="95">
        <f>$G$11</f>
        <v>6190</v>
      </c>
      <c r="Y10" s="95">
        <f>$I$11</f>
        <v>6421</v>
      </c>
      <c r="Z10" s="95"/>
    </row>
    <row r="11" spans="2:26" ht="21" customHeight="1" x14ac:dyDescent="0.2">
      <c r="B11" s="33" t="s">
        <v>55</v>
      </c>
      <c r="C11" s="9">
        <f>$G$46</f>
        <v>51480</v>
      </c>
      <c r="D11" s="7">
        <v>1</v>
      </c>
      <c r="E11" s="9">
        <f>$G$43</f>
        <v>38869</v>
      </c>
      <c r="F11" s="8">
        <f>E11/$C$11</f>
        <v>0.75503108003107999</v>
      </c>
      <c r="G11" s="9">
        <f>$G$44</f>
        <v>6190</v>
      </c>
      <c r="H11" s="8">
        <f>G11/$C$11</f>
        <v>0.12024087024087024</v>
      </c>
      <c r="I11" s="9">
        <f>$G$45</f>
        <v>6421</v>
      </c>
      <c r="J11" s="8">
        <f>I11/$C$11</f>
        <v>0.12472804972804973</v>
      </c>
      <c r="K11" s="12"/>
      <c r="L11" s="13"/>
      <c r="V11" s="91"/>
      <c r="W11" s="91"/>
      <c r="X11" s="91"/>
      <c r="Y11" s="91"/>
      <c r="Z11" s="91"/>
    </row>
    <row r="12" spans="2:26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34"/>
      <c r="L12" s="34"/>
      <c r="V12" s="93"/>
      <c r="W12" s="93"/>
      <c r="X12" s="93"/>
      <c r="Y12" s="93"/>
      <c r="Z12" s="93"/>
    </row>
    <row r="13" spans="2:26" x14ac:dyDescent="0.2">
      <c r="V13" s="93"/>
      <c r="W13" s="93"/>
      <c r="X13" s="93"/>
      <c r="Y13" s="93"/>
      <c r="Z13" s="93"/>
    </row>
    <row r="15" spans="2:26" s="45" customFormat="1" ht="24.95" customHeight="1" x14ac:dyDescent="0.2">
      <c r="B15" s="37" t="s">
        <v>197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8"/>
      <c r="P15" s="58"/>
      <c r="Q15" s="58"/>
    </row>
    <row r="16" spans="2:26" ht="15" customHeight="1" x14ac:dyDescent="0.2">
      <c r="B16" s="180" t="s">
        <v>35</v>
      </c>
      <c r="C16" s="183" t="s">
        <v>84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34"/>
      <c r="P16" s="34"/>
      <c r="Q16" s="34"/>
    </row>
    <row r="17" spans="2:23" ht="30.75" customHeight="1" x14ac:dyDescent="0.2">
      <c r="B17" s="181"/>
      <c r="C17" s="185"/>
      <c r="D17" s="185"/>
      <c r="E17" s="185"/>
      <c r="F17" s="187" t="s">
        <v>85</v>
      </c>
      <c r="G17" s="186"/>
      <c r="H17" s="186"/>
      <c r="I17" s="187" t="s">
        <v>86</v>
      </c>
      <c r="J17" s="187"/>
      <c r="K17" s="187"/>
      <c r="L17" s="187" t="s">
        <v>88</v>
      </c>
      <c r="M17" s="187"/>
      <c r="N17" s="187"/>
      <c r="O17" s="188"/>
      <c r="P17" s="188"/>
      <c r="Q17" s="188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56"/>
      <c r="P18" s="50"/>
      <c r="Q18" s="50"/>
      <c r="W18" s="33" t="s">
        <v>37</v>
      </c>
    </row>
    <row r="19" spans="2:23" ht="21" customHeight="1" x14ac:dyDescent="0.2">
      <c r="B19" s="33" t="s">
        <v>15</v>
      </c>
      <c r="C19" s="9">
        <f>$G$32</f>
        <v>715062</v>
      </c>
      <c r="D19" s="14">
        <f>G32-F32</f>
        <v>9750</v>
      </c>
      <c r="E19" s="13">
        <f>(G32-F32)/F32</f>
        <v>1.3823669524976181E-2</v>
      </c>
      <c r="F19" s="9">
        <f>$G$29</f>
        <v>545905</v>
      </c>
      <c r="G19" s="14">
        <f>G29-F29</f>
        <v>5366</v>
      </c>
      <c r="H19" s="13">
        <f>(G29-F29)/F29</f>
        <v>9.9271282923156338E-3</v>
      </c>
      <c r="I19" s="9">
        <f>$G$30</f>
        <v>95518</v>
      </c>
      <c r="J19" s="14">
        <f>G30-F30</f>
        <v>2258</v>
      </c>
      <c r="K19" s="13">
        <f>(G30-F30)/F30</f>
        <v>2.4211880763457001E-2</v>
      </c>
      <c r="L19" s="9">
        <f>$G$31</f>
        <v>73639</v>
      </c>
      <c r="M19" s="14">
        <f>G31-F31</f>
        <v>2126</v>
      </c>
      <c r="N19" s="13">
        <f>(G31-F31)/F31</f>
        <v>2.9728860486904478E-2</v>
      </c>
      <c r="O19" s="14"/>
      <c r="P19" s="15"/>
      <c r="Q19" s="16"/>
    </row>
    <row r="20" spans="2:23" ht="21" customHeight="1" x14ac:dyDescent="0.2">
      <c r="B20" s="33" t="s">
        <v>55</v>
      </c>
      <c r="C20" s="9">
        <f>$G$46</f>
        <v>51480</v>
      </c>
      <c r="D20" s="14">
        <f>G46-F46</f>
        <v>925</v>
      </c>
      <c r="E20" s="13">
        <f>(G46-F46)/F46</f>
        <v>1.8296904361586392E-2</v>
      </c>
      <c r="F20" s="9">
        <f>$G$43</f>
        <v>38869</v>
      </c>
      <c r="G20" s="14">
        <f>G43-F43</f>
        <v>608</v>
      </c>
      <c r="H20" s="13">
        <f>(G43-F43)/F43</f>
        <v>1.5890854917540054E-2</v>
      </c>
      <c r="I20" s="9">
        <f>$G$44</f>
        <v>6190</v>
      </c>
      <c r="J20" s="14">
        <f>G44-F44</f>
        <v>132</v>
      </c>
      <c r="K20" s="13">
        <f>(G44-F44)/F44</f>
        <v>2.1789369428854406E-2</v>
      </c>
      <c r="L20" s="9">
        <f>$G$45</f>
        <v>6421</v>
      </c>
      <c r="M20" s="32">
        <f>G45-F45</f>
        <v>185</v>
      </c>
      <c r="N20" s="8">
        <f>(G45-F45)/F45</f>
        <v>2.9666452854393843E-2</v>
      </c>
      <c r="O20" s="14"/>
      <c r="P20" s="15"/>
      <c r="Q20" s="16"/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O21" s="34"/>
      <c r="P21" s="34"/>
      <c r="Q21" s="34"/>
    </row>
    <row r="23" spans="2:23" ht="12.75" customHeight="1" x14ac:dyDescent="0.2">
      <c r="B23" s="175" t="s">
        <v>198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ht="12.75" customHeight="1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ht="12.75" customHeight="1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199</v>
      </c>
      <c r="H27" s="13"/>
      <c r="I27" s="13"/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40</v>
      </c>
      <c r="C29" s="14">
        <f>'[1]1. Tipologie'!C8</f>
        <v>535833</v>
      </c>
      <c r="D29" s="14">
        <f>'[1]1. Tipologie'!D8</f>
        <v>538870</v>
      </c>
      <c r="E29" s="14">
        <f>'[1]1. Tipologie'!E8</f>
        <v>540953</v>
      </c>
      <c r="F29" s="14">
        <f>'[1]1. Tipologie'!F8</f>
        <v>540539</v>
      </c>
      <c r="G29" s="14">
        <f>'[1]1. Tipologie'!G8</f>
        <v>545905</v>
      </c>
      <c r="H29" s="14">
        <f>G29-C29</f>
        <v>10072</v>
      </c>
      <c r="I29" s="13">
        <f>(G29-C29)/C29</f>
        <v>1.8796901273344494E-2</v>
      </c>
    </row>
    <row r="30" spans="2:23" x14ac:dyDescent="0.2">
      <c r="B30" s="34" t="s">
        <v>89</v>
      </c>
      <c r="C30" s="14">
        <f>'[1]1. Tipologie'!C9</f>
        <v>90136</v>
      </c>
      <c r="D30" s="14">
        <f>'[1]1. Tipologie'!D9</f>
        <v>91772</v>
      </c>
      <c r="E30" s="14">
        <f>'[1]1. Tipologie'!E9</f>
        <v>93096</v>
      </c>
      <c r="F30" s="14">
        <f>'[1]1. Tipologie'!F9</f>
        <v>93260</v>
      </c>
      <c r="G30" s="14">
        <f>'[1]1. Tipologie'!G9</f>
        <v>95518</v>
      </c>
      <c r="H30" s="14">
        <f>G30-C30</f>
        <v>5382</v>
      </c>
      <c r="I30" s="13">
        <f>(G30-C30)/C30</f>
        <v>5.9709771900239635E-2</v>
      </c>
    </row>
    <row r="31" spans="2:23" x14ac:dyDescent="0.2">
      <c r="B31" s="34" t="s">
        <v>90</v>
      </c>
      <c r="C31" s="14">
        <f>'[1]1. Tipologie'!C10</f>
        <v>66892</v>
      </c>
      <c r="D31" s="14">
        <f>'[1]1. Tipologie'!D10</f>
        <v>68660</v>
      </c>
      <c r="E31" s="14">
        <f>'[1]1. Tipologie'!E10</f>
        <v>70093</v>
      </c>
      <c r="F31" s="14">
        <f>'[1]1. Tipologie'!F10</f>
        <v>71513</v>
      </c>
      <c r="G31" s="14">
        <f>'[1]1. Tipologie'!G10</f>
        <v>73639</v>
      </c>
      <c r="H31" s="14">
        <f>G31-C31</f>
        <v>6747</v>
      </c>
      <c r="I31" s="13">
        <f>(G31-C31)/C31</f>
        <v>0.10086407941158883</v>
      </c>
    </row>
    <row r="32" spans="2:23" x14ac:dyDescent="0.2">
      <c r="B32" s="52" t="s">
        <v>20</v>
      </c>
      <c r="C32" s="10">
        <f t="shared" ref="C32" si="0">SUM(C29:C31)</f>
        <v>692861</v>
      </c>
      <c r="D32" s="10">
        <f>SUM(D29:D31)</f>
        <v>699302</v>
      </c>
      <c r="E32" s="10">
        <f>SUM(E29:E31)</f>
        <v>704142</v>
      </c>
      <c r="F32" s="10">
        <f>SUM(F29:F31)</f>
        <v>705312</v>
      </c>
      <c r="G32" s="10">
        <f>SUM(G29:G31)</f>
        <v>715062</v>
      </c>
      <c r="H32" s="10">
        <f>G32-C32</f>
        <v>22201</v>
      </c>
      <c r="I32" s="53">
        <f>(G32-C32)/C32</f>
        <v>3.2042502031431989E-2</v>
      </c>
    </row>
    <row r="33" spans="2:12" ht="24.95" customHeight="1" x14ac:dyDescent="0.2">
      <c r="B33" s="116" t="s">
        <v>36</v>
      </c>
      <c r="C33" s="117"/>
      <c r="D33" s="117"/>
      <c r="E33" s="117"/>
      <c r="F33" s="117"/>
      <c r="G33" s="117"/>
      <c r="H33" s="117"/>
      <c r="I33" s="117"/>
      <c r="J33" s="118"/>
      <c r="K33" s="14"/>
      <c r="L33" s="13"/>
    </row>
    <row r="34" spans="2:12" x14ac:dyDescent="0.2">
      <c r="B34" s="91"/>
      <c r="C34" s="98"/>
      <c r="D34" s="98"/>
      <c r="E34" s="98"/>
      <c r="F34" s="98"/>
      <c r="G34" s="98"/>
      <c r="H34" s="98"/>
      <c r="I34" s="110"/>
      <c r="J34" s="111"/>
      <c r="K34" s="14"/>
      <c r="L34" s="13"/>
    </row>
    <row r="35" spans="2:12" x14ac:dyDescent="0.2">
      <c r="B35" s="91"/>
      <c r="C35" s="91">
        <v>2017</v>
      </c>
      <c r="D35" s="91">
        <v>2018</v>
      </c>
      <c r="E35" s="91">
        <v>2019</v>
      </c>
      <c r="F35" s="91">
        <v>2020</v>
      </c>
      <c r="G35" s="97">
        <v>2021</v>
      </c>
      <c r="H35" s="97"/>
      <c r="I35" s="14"/>
      <c r="J35" s="13"/>
      <c r="K35" s="14"/>
      <c r="L35" s="13"/>
    </row>
    <row r="36" spans="2:12" x14ac:dyDescent="0.2">
      <c r="B36" s="91" t="s">
        <v>40</v>
      </c>
      <c r="C36" s="95">
        <f t="shared" ref="C36" si="1">C29/$C$29*100</f>
        <v>100</v>
      </c>
      <c r="D36" s="95">
        <f t="shared" ref="D36:G36" si="2">D29/$C$29*100</f>
        <v>100.56678106798201</v>
      </c>
      <c r="E36" s="95">
        <f t="shared" si="2"/>
        <v>100.95552158974905</v>
      </c>
      <c r="F36" s="95">
        <f t="shared" si="2"/>
        <v>100.87825871120293</v>
      </c>
      <c r="G36" s="95">
        <f t="shared" si="2"/>
        <v>101.87969012733444</v>
      </c>
      <c r="H36" s="95"/>
      <c r="I36" s="14"/>
      <c r="J36" s="13"/>
      <c r="K36" s="14"/>
      <c r="L36" s="13"/>
    </row>
    <row r="37" spans="2:12" x14ac:dyDescent="0.2">
      <c r="B37" s="91" t="s">
        <v>89</v>
      </c>
      <c r="C37" s="95">
        <f t="shared" ref="C37" si="3">C30/$C$30*100</f>
        <v>100</v>
      </c>
      <c r="D37" s="95">
        <f t="shared" ref="D37:G37" si="4">D30/$C$30*100</f>
        <v>101.81503505813438</v>
      </c>
      <c r="E37" s="95">
        <f t="shared" si="4"/>
        <v>103.28392651104996</v>
      </c>
      <c r="F37" s="95">
        <f t="shared" si="4"/>
        <v>103.46587379071626</v>
      </c>
      <c r="G37" s="95">
        <f t="shared" si="4"/>
        <v>105.97097719002397</v>
      </c>
      <c r="H37" s="95"/>
      <c r="I37" s="14"/>
      <c r="J37" s="13"/>
      <c r="K37" s="14"/>
      <c r="L37" s="13"/>
    </row>
    <row r="38" spans="2:12" x14ac:dyDescent="0.2">
      <c r="B38" s="91" t="s">
        <v>90</v>
      </c>
      <c r="C38" s="95">
        <f t="shared" ref="C38" si="5">C31/$C$31*100</f>
        <v>100</v>
      </c>
      <c r="D38" s="95">
        <f t="shared" ref="D38:G38" si="6">D31/$C$31*100</f>
        <v>102.64306643544818</v>
      </c>
      <c r="E38" s="95">
        <f t="shared" si="6"/>
        <v>104.78532559947378</v>
      </c>
      <c r="F38" s="95">
        <f t="shared" si="6"/>
        <v>106.90815045147401</v>
      </c>
      <c r="G38" s="95">
        <f t="shared" si="6"/>
        <v>110.0864079411589</v>
      </c>
      <c r="H38" s="95"/>
      <c r="I38" s="14"/>
      <c r="J38" s="13"/>
      <c r="K38" s="14"/>
      <c r="L38" s="13"/>
    </row>
    <row r="39" spans="2:12" x14ac:dyDescent="0.2">
      <c r="B39" s="164"/>
      <c r="C39" s="98"/>
      <c r="D39" s="98"/>
      <c r="E39" s="98"/>
      <c r="F39" s="98"/>
      <c r="G39" s="98"/>
      <c r="H39" s="98"/>
      <c r="I39" s="14"/>
      <c r="J39" s="13"/>
      <c r="K39" s="14"/>
      <c r="L39" s="13"/>
    </row>
    <row r="40" spans="2:12" x14ac:dyDescent="0.2">
      <c r="K40" s="34"/>
      <c r="L40" s="34"/>
    </row>
    <row r="41" spans="2:12" ht="24.95" customHeight="1" x14ac:dyDescent="0.2">
      <c r="B41" s="37" t="s">
        <v>200</v>
      </c>
      <c r="K41" s="34"/>
      <c r="L41" s="34"/>
    </row>
    <row r="42" spans="2:12" ht="25.5" x14ac:dyDescent="0.2">
      <c r="B42" s="40" t="s">
        <v>56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2" t="s">
        <v>124</v>
      </c>
      <c r="I42" s="42" t="s">
        <v>125</v>
      </c>
      <c r="K42" s="50"/>
      <c r="L42" s="51"/>
    </row>
    <row r="43" spans="2:12" x14ac:dyDescent="0.2">
      <c r="B43" s="34" t="s">
        <v>40</v>
      </c>
      <c r="C43" s="14">
        <f>'[1]1. Tipologie'!C14</f>
        <v>39274</v>
      </c>
      <c r="D43" s="14">
        <f>'[1]1. Tipologie'!D14</f>
        <v>39012</v>
      </c>
      <c r="E43" s="14">
        <f>'[1]1. Tipologie'!E14</f>
        <v>38096</v>
      </c>
      <c r="F43" s="14">
        <f>'[1]1. Tipologie'!F14</f>
        <v>38261</v>
      </c>
      <c r="G43" s="14">
        <f>'[1]1. Tipologie'!G14</f>
        <v>38869</v>
      </c>
      <c r="H43" s="14">
        <f>G43-C43</f>
        <v>-405</v>
      </c>
      <c r="I43" s="13">
        <f>(G43-C43)/C43</f>
        <v>-1.0312165809441361E-2</v>
      </c>
      <c r="J43" s="14"/>
      <c r="K43" s="13"/>
    </row>
    <row r="44" spans="2:12" x14ac:dyDescent="0.2">
      <c r="B44" s="34" t="s">
        <v>89</v>
      </c>
      <c r="C44" s="14">
        <f>'[1]1. Tipologie'!C15</f>
        <v>6019</v>
      </c>
      <c r="D44" s="14">
        <f>'[1]1. Tipologie'!D15</f>
        <v>6028</v>
      </c>
      <c r="E44" s="14">
        <f>'[1]1. Tipologie'!E15</f>
        <v>6017</v>
      </c>
      <c r="F44" s="14">
        <f>'[1]1. Tipologie'!F15</f>
        <v>6058</v>
      </c>
      <c r="G44" s="14">
        <f>'[1]1. Tipologie'!G15</f>
        <v>6190</v>
      </c>
      <c r="H44" s="14">
        <f>G44-C44</f>
        <v>171</v>
      </c>
      <c r="I44" s="13">
        <f>(G44-C44)/C44</f>
        <v>2.8410034889516531E-2</v>
      </c>
      <c r="J44" s="14"/>
      <c r="K44" s="13"/>
    </row>
    <row r="45" spans="2:12" x14ac:dyDescent="0.2">
      <c r="B45" s="34" t="s">
        <v>90</v>
      </c>
      <c r="C45" s="14">
        <f>'[1]1. Tipologie'!C16</f>
        <v>5903</v>
      </c>
      <c r="D45" s="14">
        <f>'[1]1. Tipologie'!D16</f>
        <v>5998</v>
      </c>
      <c r="E45" s="14">
        <f>'[1]1. Tipologie'!E16</f>
        <v>6117</v>
      </c>
      <c r="F45" s="14">
        <f>'[1]1. Tipologie'!F16</f>
        <v>6236</v>
      </c>
      <c r="G45" s="14">
        <f>'[1]1. Tipologie'!G16</f>
        <v>6421</v>
      </c>
      <c r="H45" s="14">
        <f>G45-C45</f>
        <v>518</v>
      </c>
      <c r="I45" s="13">
        <f>(G45-C45)/C45</f>
        <v>8.7751990513298322E-2</v>
      </c>
      <c r="J45" s="14"/>
      <c r="K45" s="13"/>
    </row>
    <row r="46" spans="2:12" x14ac:dyDescent="0.2">
      <c r="B46" s="52" t="s">
        <v>20</v>
      </c>
      <c r="C46" s="10">
        <f t="shared" ref="C46" si="7">SUM(C43:C45)</f>
        <v>51196</v>
      </c>
      <c r="D46" s="10">
        <f>SUM(D43:D45)</f>
        <v>51038</v>
      </c>
      <c r="E46" s="10">
        <f>SUM(E43:E45)</f>
        <v>50230</v>
      </c>
      <c r="F46" s="10">
        <f>SUM(F43:F45)</f>
        <v>50555</v>
      </c>
      <c r="G46" s="10">
        <f>SUM(G43:G45)</f>
        <v>51480</v>
      </c>
      <c r="H46" s="10">
        <f>G46-C46</f>
        <v>284</v>
      </c>
      <c r="I46" s="53">
        <f>(G46-C46)/C46</f>
        <v>5.5473083834674582E-3</v>
      </c>
      <c r="J46" s="14"/>
      <c r="K46" s="13"/>
    </row>
    <row r="47" spans="2:12" ht="24.95" customHeight="1" x14ac:dyDescent="0.2">
      <c r="B47" s="54" t="s">
        <v>36</v>
      </c>
      <c r="C47" s="12"/>
      <c r="D47" s="12"/>
      <c r="E47" s="12"/>
      <c r="F47" s="12"/>
      <c r="G47" s="12"/>
      <c r="H47" s="12"/>
      <c r="I47" s="12"/>
      <c r="J47" s="14"/>
      <c r="K47" s="13"/>
      <c r="L47" s="13"/>
    </row>
    <row r="48" spans="2:12" x14ac:dyDescent="0.2">
      <c r="B48" s="91"/>
      <c r="C48" s="95"/>
      <c r="D48" s="95"/>
      <c r="E48" s="95"/>
      <c r="F48" s="95"/>
      <c r="G48" s="95"/>
      <c r="H48" s="95"/>
      <c r="I48" s="14"/>
      <c r="J48" s="13"/>
      <c r="K48" s="14"/>
      <c r="L48" s="13"/>
    </row>
    <row r="49" spans="2:12" x14ac:dyDescent="0.2">
      <c r="B49" s="91"/>
      <c r="C49" s="91">
        <v>2017</v>
      </c>
      <c r="D49" s="91">
        <v>2018</v>
      </c>
      <c r="E49" s="91">
        <v>2019</v>
      </c>
      <c r="F49" s="91">
        <v>2020</v>
      </c>
      <c r="G49" s="97">
        <v>2021</v>
      </c>
      <c r="H49" s="97"/>
      <c r="I49" s="14"/>
      <c r="J49" s="13"/>
      <c r="K49" s="14"/>
      <c r="L49" s="13"/>
    </row>
    <row r="50" spans="2:12" x14ac:dyDescent="0.2">
      <c r="B50" s="91" t="s">
        <v>40</v>
      </c>
      <c r="C50" s="95">
        <f t="shared" ref="C50" si="8">C43/$C$43*100</f>
        <v>100</v>
      </c>
      <c r="D50" s="95">
        <f t="shared" ref="D50:G50" si="9">D43/$C$43*100</f>
        <v>99.332891989611454</v>
      </c>
      <c r="E50" s="95">
        <f t="shared" si="9"/>
        <v>97.000560167031622</v>
      </c>
      <c r="F50" s="95">
        <f t="shared" si="9"/>
        <v>97.420685440749608</v>
      </c>
      <c r="G50" s="95">
        <f t="shared" si="9"/>
        <v>98.968783419055868</v>
      </c>
      <c r="H50" s="95"/>
      <c r="I50" s="14"/>
      <c r="J50" s="13"/>
      <c r="K50" s="14"/>
      <c r="L50" s="13"/>
    </row>
    <row r="51" spans="2:12" x14ac:dyDescent="0.2">
      <c r="B51" s="91" t="s">
        <v>89</v>
      </c>
      <c r="C51" s="95">
        <f t="shared" ref="C51" si="10">C44/$C$44*100</f>
        <v>100</v>
      </c>
      <c r="D51" s="95">
        <f t="shared" ref="D51:G51" si="11">D44/$C$44*100</f>
        <v>100.1495264994185</v>
      </c>
      <c r="E51" s="95">
        <f t="shared" si="11"/>
        <v>99.966771889018119</v>
      </c>
      <c r="F51" s="95">
        <f t="shared" si="11"/>
        <v>100.64794816414687</v>
      </c>
      <c r="G51" s="95">
        <f t="shared" si="11"/>
        <v>102.84100348895164</v>
      </c>
      <c r="H51" s="95"/>
      <c r="I51" s="14"/>
      <c r="J51" s="13"/>
      <c r="K51" s="14"/>
      <c r="L51" s="13"/>
    </row>
    <row r="52" spans="2:12" x14ac:dyDescent="0.2">
      <c r="B52" s="91" t="s">
        <v>90</v>
      </c>
      <c r="C52" s="95">
        <f t="shared" ref="C52" si="12">C45/$C$45*100</f>
        <v>100</v>
      </c>
      <c r="D52" s="95">
        <f t="shared" ref="D52:G52" si="13">D45/$C$45*100</f>
        <v>101.60935117736744</v>
      </c>
      <c r="E52" s="95">
        <f t="shared" si="13"/>
        <v>103.62527528375402</v>
      </c>
      <c r="F52" s="95">
        <f t="shared" si="13"/>
        <v>105.6411993901406</v>
      </c>
      <c r="G52" s="95">
        <f t="shared" si="13"/>
        <v>108.77519905132984</v>
      </c>
      <c r="H52" s="95"/>
      <c r="I52" s="14"/>
      <c r="J52" s="13"/>
      <c r="K52" s="14"/>
      <c r="L52" s="13"/>
    </row>
    <row r="53" spans="2:12" x14ac:dyDescent="0.2">
      <c r="B53" s="91"/>
      <c r="C53" s="95"/>
      <c r="D53" s="95"/>
      <c r="E53" s="95"/>
      <c r="F53" s="95"/>
      <c r="G53" s="95"/>
      <c r="H53" s="95"/>
      <c r="I53" s="14"/>
      <c r="J53" s="13"/>
      <c r="K53" s="14"/>
      <c r="L53" s="13"/>
    </row>
    <row r="54" spans="2:12" x14ac:dyDescent="0.2">
      <c r="B54" s="93"/>
      <c r="C54" s="93"/>
      <c r="D54" s="93"/>
      <c r="E54" s="93"/>
      <c r="F54" s="93"/>
      <c r="G54" s="93"/>
      <c r="H54" s="93"/>
    </row>
  </sheetData>
  <sheetProtection sheet="1" objects="1" scenarios="1"/>
  <mergeCells count="16">
    <mergeCell ref="B2:T4"/>
    <mergeCell ref="B7:B8"/>
    <mergeCell ref="C7:D8"/>
    <mergeCell ref="E7:J7"/>
    <mergeCell ref="E8:F8"/>
    <mergeCell ref="G8:H8"/>
    <mergeCell ref="I8:J8"/>
    <mergeCell ref="K8:L8"/>
    <mergeCell ref="O17:Q17"/>
    <mergeCell ref="B23:T25"/>
    <mergeCell ref="B16:B17"/>
    <mergeCell ref="C16:E17"/>
    <mergeCell ref="F16:N16"/>
    <mergeCell ref="F17:H17"/>
    <mergeCell ref="I17:K17"/>
    <mergeCell ref="L17:N17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theme="0"/>
    <pageSetUpPr fitToPage="1"/>
  </sheetPr>
  <dimension ref="B2:AA60"/>
  <sheetViews>
    <sheetView zoomScaleNormal="100" zoomScalePageLayoutView="125" workbookViewId="0">
      <selection activeCell="J15" sqref="J15"/>
    </sheetView>
  </sheetViews>
  <sheetFormatPr defaultColWidth="8.75" defaultRowHeight="12.75" x14ac:dyDescent="0.2"/>
  <cols>
    <col min="1" max="1" width="4.125" style="33" customWidth="1"/>
    <col min="2" max="2" width="18.875" style="33" customWidth="1"/>
    <col min="3" max="7" width="8.625" style="33" bestFit="1" customWidth="1"/>
    <col min="8" max="8" width="8.125" style="33" customWidth="1"/>
    <col min="9" max="9" width="8.625" style="33" bestFit="1" customWidth="1"/>
    <col min="10" max="20" width="8.125" style="33" customWidth="1"/>
    <col min="21" max="22" width="8.75" style="33"/>
    <col min="23" max="23" width="7.375" style="33" customWidth="1"/>
    <col min="24" max="25" width="8.75" style="33"/>
    <col min="26" max="26" width="8" style="33" customWidth="1"/>
    <col min="27" max="28" width="8.75" style="33"/>
    <col min="29" max="29" width="7.625" style="33" customWidth="1"/>
    <col min="30" max="31" width="8.75" style="33"/>
    <col min="32" max="32" width="7.875" style="33" customWidth="1"/>
    <col min="33" max="34" width="8.75" style="33"/>
    <col min="35" max="35" width="8.25" style="33" customWidth="1"/>
    <col min="36" max="16384" width="8.75" style="33"/>
  </cols>
  <sheetData>
    <row r="2" spans="2:27" ht="15" customHeight="1" x14ac:dyDescent="0.2">
      <c r="B2" s="175" t="s">
        <v>201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V2" s="34"/>
      <c r="W2" s="34"/>
      <c r="X2" s="34"/>
      <c r="Y2" s="34"/>
      <c r="Z2" s="34"/>
    </row>
    <row r="3" spans="2:27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V3" s="34"/>
      <c r="W3" s="34"/>
      <c r="X3" s="34"/>
      <c r="Y3" s="34"/>
      <c r="Z3" s="34"/>
    </row>
    <row r="4" spans="2:27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34"/>
      <c r="W4" s="34"/>
      <c r="X4" s="34"/>
      <c r="Y4" s="34"/>
      <c r="Z4" s="34"/>
    </row>
    <row r="5" spans="2:27" ht="13.5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O5" s="33" t="s">
        <v>38</v>
      </c>
      <c r="V5" s="34"/>
      <c r="W5" s="34"/>
      <c r="X5" s="34"/>
      <c r="Y5" s="34"/>
      <c r="Z5" s="34"/>
    </row>
    <row r="6" spans="2:27" s="36" customFormat="1" ht="24.95" customHeight="1" x14ac:dyDescent="0.2">
      <c r="B6" s="37" t="s">
        <v>202</v>
      </c>
      <c r="C6" s="38"/>
      <c r="D6" s="38"/>
      <c r="E6" s="38"/>
      <c r="F6" s="38"/>
      <c r="G6" s="38"/>
      <c r="H6" s="38"/>
      <c r="I6" s="38"/>
      <c r="J6" s="38"/>
      <c r="K6" s="38"/>
      <c r="L6" s="38"/>
      <c r="V6" s="96"/>
      <c r="W6" s="96"/>
      <c r="X6" s="96"/>
      <c r="Y6" s="96"/>
      <c r="Z6" s="96"/>
      <c r="AA6" s="99"/>
    </row>
    <row r="7" spans="2:27" ht="15" customHeight="1" x14ac:dyDescent="0.2">
      <c r="B7" s="180" t="s">
        <v>35</v>
      </c>
      <c r="C7" s="177" t="s">
        <v>84</v>
      </c>
      <c r="D7" s="178"/>
      <c r="E7" s="176" t="s">
        <v>14</v>
      </c>
      <c r="F7" s="176"/>
      <c r="G7" s="176"/>
      <c r="H7" s="176"/>
      <c r="I7" s="176"/>
      <c r="J7" s="176"/>
      <c r="K7" s="176"/>
      <c r="L7" s="176"/>
      <c r="V7" s="91" t="s">
        <v>22</v>
      </c>
      <c r="W7" s="91"/>
      <c r="X7" s="91"/>
      <c r="Y7" s="91"/>
      <c r="Z7" s="91"/>
      <c r="AA7" s="93"/>
    </row>
    <row r="8" spans="2:27" ht="27" customHeight="1" x14ac:dyDescent="0.2">
      <c r="B8" s="181"/>
      <c r="C8" s="179"/>
      <c r="D8" s="179"/>
      <c r="E8" s="187" t="s">
        <v>80</v>
      </c>
      <c r="F8" s="186"/>
      <c r="G8" s="187" t="s">
        <v>81</v>
      </c>
      <c r="H8" s="186"/>
      <c r="I8" s="187" t="s">
        <v>82</v>
      </c>
      <c r="J8" s="186"/>
      <c r="K8" s="187" t="s">
        <v>83</v>
      </c>
      <c r="L8" s="186"/>
      <c r="V8" s="91"/>
      <c r="W8" s="91"/>
      <c r="X8" s="91"/>
      <c r="Y8" s="91"/>
      <c r="Z8" s="91"/>
      <c r="AA8" s="93"/>
    </row>
    <row r="9" spans="2:27" ht="27.95" customHeight="1" x14ac:dyDescent="0.2">
      <c r="B9" s="40"/>
      <c r="C9" s="41" t="s">
        <v>133</v>
      </c>
      <c r="D9" s="42" t="s">
        <v>9</v>
      </c>
      <c r="E9" s="41" t="s">
        <v>133</v>
      </c>
      <c r="F9" s="42" t="s">
        <v>9</v>
      </c>
      <c r="G9" s="41" t="s">
        <v>133</v>
      </c>
      <c r="H9" s="42" t="s">
        <v>9</v>
      </c>
      <c r="I9" s="41" t="s">
        <v>133</v>
      </c>
      <c r="J9" s="42" t="s">
        <v>9</v>
      </c>
      <c r="K9" s="41" t="s">
        <v>133</v>
      </c>
      <c r="L9" s="42" t="s">
        <v>9</v>
      </c>
      <c r="V9" s="91"/>
      <c r="W9" s="91" t="s">
        <v>23</v>
      </c>
      <c r="X9" s="91" t="s">
        <v>41</v>
      </c>
      <c r="Y9" s="91" t="s">
        <v>24</v>
      </c>
      <c r="Z9" s="91" t="s">
        <v>25</v>
      </c>
      <c r="AA9" s="93"/>
    </row>
    <row r="10" spans="2:27" ht="21" customHeight="1" x14ac:dyDescent="0.2">
      <c r="B10" s="33" t="s">
        <v>15</v>
      </c>
      <c r="C10" s="9">
        <f>$G$33</f>
        <v>715062</v>
      </c>
      <c r="D10" s="5">
        <v>1</v>
      </c>
      <c r="E10" s="9">
        <f>$G$29</f>
        <v>270637</v>
      </c>
      <c r="F10" s="6">
        <f>E10/$C$10</f>
        <v>0.37848046742799923</v>
      </c>
      <c r="G10" s="9">
        <f>$G$30</f>
        <v>302664</v>
      </c>
      <c r="H10" s="6">
        <f>G10/$C$10</f>
        <v>0.42326959060892622</v>
      </c>
      <c r="I10" s="9">
        <f>$G$31</f>
        <v>111320</v>
      </c>
      <c r="J10" s="6">
        <f>I10/$C$10</f>
        <v>0.15567880827117089</v>
      </c>
      <c r="K10" s="9">
        <f>$G$32</f>
        <v>30441</v>
      </c>
      <c r="L10" s="6">
        <f>K10/$C$10</f>
        <v>4.2571133691903636E-2</v>
      </c>
      <c r="N10" s="33" t="s">
        <v>37</v>
      </c>
      <c r="V10" s="91" t="s">
        <v>55</v>
      </c>
      <c r="W10" s="95">
        <f>$E$11</f>
        <v>20731</v>
      </c>
      <c r="X10" s="95">
        <f>$G$11</f>
        <v>18805</v>
      </c>
      <c r="Y10" s="95">
        <f>$I$11</f>
        <v>9830</v>
      </c>
      <c r="Z10" s="95">
        <f>$K$11</f>
        <v>2114</v>
      </c>
      <c r="AA10" s="93"/>
    </row>
    <row r="11" spans="2:27" ht="21" customHeight="1" x14ac:dyDescent="0.2">
      <c r="B11" s="33" t="s">
        <v>55</v>
      </c>
      <c r="C11" s="9">
        <f>$G$48</f>
        <v>51480</v>
      </c>
      <c r="D11" s="7">
        <v>1</v>
      </c>
      <c r="E11" s="9">
        <f>$G$44</f>
        <v>20731</v>
      </c>
      <c r="F11" s="8">
        <f>E11/$C$11</f>
        <v>0.40270007770007771</v>
      </c>
      <c r="G11" s="9">
        <f>$G$45</f>
        <v>18805</v>
      </c>
      <c r="H11" s="8">
        <f>G11/$C$11</f>
        <v>0.3652874902874903</v>
      </c>
      <c r="I11" s="9">
        <f>$G$46</f>
        <v>9830</v>
      </c>
      <c r="J11" s="8">
        <f>I11/$C$11</f>
        <v>0.19094794094794096</v>
      </c>
      <c r="K11" s="9">
        <f>$G$47</f>
        <v>2114</v>
      </c>
      <c r="L11" s="8">
        <f>K11/$C$11</f>
        <v>4.1064491064491067E-2</v>
      </c>
      <c r="V11" s="91"/>
      <c r="W11" s="91"/>
      <c r="X11" s="91"/>
      <c r="Y11" s="91"/>
      <c r="Z11" s="91"/>
      <c r="AA11" s="93"/>
    </row>
    <row r="12" spans="2:27" ht="24.95" customHeight="1" x14ac:dyDescent="0.2">
      <c r="B12" s="43" t="s">
        <v>36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V12" s="93"/>
      <c r="W12" s="93"/>
      <c r="X12" s="93"/>
      <c r="Y12" s="93"/>
      <c r="Z12" s="93"/>
      <c r="AA12" s="93"/>
    </row>
    <row r="15" spans="2:27" s="45" customFormat="1" ht="24.95" customHeight="1" x14ac:dyDescent="0.2">
      <c r="B15" s="37" t="s">
        <v>203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7" ht="15" customHeight="1" x14ac:dyDescent="0.2">
      <c r="B16" s="180" t="s">
        <v>35</v>
      </c>
      <c r="C16" s="183" t="s">
        <v>84</v>
      </c>
      <c r="D16" s="184"/>
      <c r="E16" s="184"/>
      <c r="F16" s="176" t="s">
        <v>14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S16" s="33" t="s">
        <v>39</v>
      </c>
    </row>
    <row r="17" spans="2:23" ht="27.75" customHeight="1" x14ac:dyDescent="0.2">
      <c r="B17" s="181"/>
      <c r="C17" s="185"/>
      <c r="D17" s="185"/>
      <c r="E17" s="185"/>
      <c r="F17" s="187" t="s">
        <v>80</v>
      </c>
      <c r="G17" s="186"/>
      <c r="H17" s="186"/>
      <c r="I17" s="187" t="s">
        <v>81</v>
      </c>
      <c r="J17" s="186"/>
      <c r="K17" s="186"/>
      <c r="L17" s="187" t="s">
        <v>82</v>
      </c>
      <c r="M17" s="186"/>
      <c r="N17" s="186"/>
      <c r="O17" s="187" t="s">
        <v>83</v>
      </c>
      <c r="P17" s="186"/>
      <c r="Q17" s="186"/>
    </row>
    <row r="18" spans="2:23" ht="35.1" customHeight="1" x14ac:dyDescent="0.2">
      <c r="B18" s="40"/>
      <c r="C18" s="41" t="s">
        <v>133</v>
      </c>
      <c r="D18" s="42" t="s">
        <v>121</v>
      </c>
      <c r="E18" s="42" t="s">
        <v>122</v>
      </c>
      <c r="F18" s="41" t="s">
        <v>133</v>
      </c>
      <c r="G18" s="42" t="s">
        <v>121</v>
      </c>
      <c r="H18" s="42" t="s">
        <v>122</v>
      </c>
      <c r="I18" s="41" t="s">
        <v>133</v>
      </c>
      <c r="J18" s="42" t="s">
        <v>121</v>
      </c>
      <c r="K18" s="42" t="s">
        <v>122</v>
      </c>
      <c r="L18" s="41" t="s">
        <v>133</v>
      </c>
      <c r="M18" s="42" t="s">
        <v>121</v>
      </c>
      <c r="N18" s="42" t="s">
        <v>122</v>
      </c>
      <c r="O18" s="41" t="s">
        <v>133</v>
      </c>
      <c r="P18" s="42" t="s">
        <v>121</v>
      </c>
      <c r="Q18" s="42" t="s">
        <v>122</v>
      </c>
      <c r="W18" s="33" t="s">
        <v>37</v>
      </c>
    </row>
    <row r="19" spans="2:23" ht="21" customHeight="1" x14ac:dyDescent="0.2">
      <c r="B19" s="33" t="s">
        <v>15</v>
      </c>
      <c r="C19" s="9">
        <f>$G$33</f>
        <v>715062</v>
      </c>
      <c r="D19" s="14">
        <f>G33-F33</f>
        <v>9750</v>
      </c>
      <c r="E19" s="13">
        <f>(G33-F33)/F33</f>
        <v>1.3823669524976181E-2</v>
      </c>
      <c r="F19" s="9">
        <f>$G$29</f>
        <v>270637</v>
      </c>
      <c r="G19" s="14">
        <f>G29-F29</f>
        <v>-1718</v>
      </c>
      <c r="H19" s="13">
        <f>(G29-F29)/F29</f>
        <v>-6.3079436764516897E-3</v>
      </c>
      <c r="I19" s="9">
        <f>$G$30</f>
        <v>302664</v>
      </c>
      <c r="J19" s="14">
        <f>G30-F30</f>
        <v>13261</v>
      </c>
      <c r="K19" s="13">
        <f>(G30-F30)/F30</f>
        <v>4.5821916151525727E-2</v>
      </c>
      <c r="L19" s="9">
        <f>$G$31</f>
        <v>111320</v>
      </c>
      <c r="M19" s="14">
        <f>G31-F31</f>
        <v>-1834</v>
      </c>
      <c r="N19" s="13">
        <f>(G31-F31)/F31</f>
        <v>-1.6207999717199568E-2</v>
      </c>
      <c r="O19" s="9">
        <f>$G$32</f>
        <v>30441</v>
      </c>
      <c r="P19" s="14">
        <f>G32-F32</f>
        <v>41</v>
      </c>
      <c r="Q19" s="13">
        <f>(G32-F32)/F32</f>
        <v>1.3486842105263157E-3</v>
      </c>
    </row>
    <row r="20" spans="2:23" ht="21" customHeight="1" x14ac:dyDescent="0.2">
      <c r="B20" s="33" t="s">
        <v>55</v>
      </c>
      <c r="C20" s="9">
        <f>$G$48</f>
        <v>51480</v>
      </c>
      <c r="D20" s="14">
        <f>G48-F48</f>
        <v>925</v>
      </c>
      <c r="E20" s="13">
        <f>(G48-F48)/F48</f>
        <v>1.8296904361586392E-2</v>
      </c>
      <c r="F20" s="9">
        <f>$G$44</f>
        <v>20731</v>
      </c>
      <c r="G20" s="14">
        <f>G44-F44</f>
        <v>355</v>
      </c>
      <c r="H20" s="13">
        <f>(G44-F44)/F44</f>
        <v>1.7422457793482529E-2</v>
      </c>
      <c r="I20" s="9">
        <f>$G$45</f>
        <v>18805</v>
      </c>
      <c r="J20" s="14">
        <f>G45-F45</f>
        <v>705</v>
      </c>
      <c r="K20" s="13">
        <f>(G45-F45)/F45</f>
        <v>3.8950276243093926E-2</v>
      </c>
      <c r="L20" s="9">
        <f>$G$46</f>
        <v>9830</v>
      </c>
      <c r="M20" s="32">
        <f>G46-F46</f>
        <v>-110</v>
      </c>
      <c r="N20" s="8">
        <f>(G46-F46)/F46</f>
        <v>-1.1066398390342052E-2</v>
      </c>
      <c r="O20" s="10">
        <f>$G$47</f>
        <v>2114</v>
      </c>
      <c r="P20" s="32">
        <f>G47-F47</f>
        <v>-25</v>
      </c>
      <c r="Q20" s="8">
        <f>(G47-F47)/F47</f>
        <v>-1.168770453482936E-2</v>
      </c>
    </row>
    <row r="21" spans="2:23" ht="24.95" customHeight="1" x14ac:dyDescent="0.2">
      <c r="B21" s="54" t="s">
        <v>36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3" spans="2:23" ht="12.75" customHeight="1" x14ac:dyDescent="0.2">
      <c r="B23" s="175" t="s">
        <v>204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3" ht="12.75" customHeight="1" x14ac:dyDescent="0.2"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2:23" ht="12.75" customHeight="1" x14ac:dyDescent="0.2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7" spans="2:23" ht="24.95" customHeight="1" x14ac:dyDescent="0.2">
      <c r="B27" s="37" t="s">
        <v>205</v>
      </c>
    </row>
    <row r="28" spans="2:23" ht="25.5" x14ac:dyDescent="0.2">
      <c r="B28" s="40" t="s">
        <v>17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2" t="s">
        <v>124</v>
      </c>
      <c r="I28" s="42" t="s">
        <v>125</v>
      </c>
      <c r="K28" s="50"/>
      <c r="L28" s="51"/>
    </row>
    <row r="29" spans="2:23" x14ac:dyDescent="0.2">
      <c r="B29" s="34" t="s">
        <v>23</v>
      </c>
      <c r="C29" s="14">
        <f>'[1]1. Natura giuridica'!C8</f>
        <v>275247</v>
      </c>
      <c r="D29" s="14">
        <f>'[1]1. Natura giuridica'!D8</f>
        <v>274059</v>
      </c>
      <c r="E29" s="14">
        <f>'[1]1. Natura giuridica'!E8</f>
        <v>273115</v>
      </c>
      <c r="F29" s="14">
        <f>'[1]1. Natura giuridica'!F8</f>
        <v>272355</v>
      </c>
      <c r="G29" s="14">
        <f>'[1]1. Natura giuridica'!G8</f>
        <v>270637</v>
      </c>
      <c r="H29" s="14">
        <f>G29-C29</f>
        <v>-4610</v>
      </c>
      <c r="I29" s="13">
        <f>(G29-C29)/C29</f>
        <v>-1.674859308185012E-2</v>
      </c>
    </row>
    <row r="30" spans="2:23" x14ac:dyDescent="0.2">
      <c r="B30" s="34" t="s">
        <v>41</v>
      </c>
      <c r="C30" s="14">
        <f>'[1]1. Natura giuridica'!C9</f>
        <v>265801</v>
      </c>
      <c r="D30" s="14">
        <f>'[1]1. Natura giuridica'!D9</f>
        <v>275635</v>
      </c>
      <c r="E30" s="14">
        <f>'[1]1. Natura giuridica'!E9</f>
        <v>284623</v>
      </c>
      <c r="F30" s="14">
        <f>'[1]1. Natura giuridica'!F9</f>
        <v>289403</v>
      </c>
      <c r="G30" s="14">
        <f>'[1]1. Natura giuridica'!G9</f>
        <v>302664</v>
      </c>
      <c r="H30" s="14">
        <f>G30-C30</f>
        <v>36863</v>
      </c>
      <c r="I30" s="13">
        <f>(G30-C30)/C30</f>
        <v>0.13868646092377379</v>
      </c>
    </row>
    <row r="31" spans="2:23" x14ac:dyDescent="0.2">
      <c r="B31" s="34" t="s">
        <v>24</v>
      </c>
      <c r="C31" s="14">
        <f>'[1]1. Natura giuridica'!C10</f>
        <v>121984</v>
      </c>
      <c r="D31" s="14">
        <f>'[1]1. Natura giuridica'!D10</f>
        <v>119280</v>
      </c>
      <c r="E31" s="14">
        <f>'[1]1. Natura giuridica'!E10</f>
        <v>115984</v>
      </c>
      <c r="F31" s="14">
        <f>'[1]1. Natura giuridica'!F10</f>
        <v>113154</v>
      </c>
      <c r="G31" s="14">
        <f>'[1]1. Natura giuridica'!G10</f>
        <v>111320</v>
      </c>
      <c r="H31" s="14">
        <f>G31-C31</f>
        <v>-10664</v>
      </c>
      <c r="I31" s="13">
        <f>(G31-C31)/C31</f>
        <v>-8.7421301154249731E-2</v>
      </c>
    </row>
    <row r="32" spans="2:23" x14ac:dyDescent="0.2">
      <c r="B32" s="34" t="s">
        <v>25</v>
      </c>
      <c r="C32" s="14">
        <f>'[1]1. Natura giuridica'!C11</f>
        <v>29829</v>
      </c>
      <c r="D32" s="14">
        <f>'[1]1. Natura giuridica'!D11</f>
        <v>30328</v>
      </c>
      <c r="E32" s="14">
        <f>'[1]1. Natura giuridica'!E11</f>
        <v>30420</v>
      </c>
      <c r="F32" s="14">
        <f>'[1]1. Natura giuridica'!F11</f>
        <v>30400</v>
      </c>
      <c r="G32" s="14">
        <f>'[1]1. Natura giuridica'!G11</f>
        <v>30441</v>
      </c>
      <c r="H32" s="14">
        <f>G32-C32</f>
        <v>612</v>
      </c>
      <c r="I32" s="13">
        <f>(G32-C32)/C32</f>
        <v>2.0516946595594891E-2</v>
      </c>
    </row>
    <row r="33" spans="2:12" x14ac:dyDescent="0.2">
      <c r="B33" s="52" t="s">
        <v>20</v>
      </c>
      <c r="C33" s="10">
        <f>SUM(C29:C32)</f>
        <v>692861</v>
      </c>
      <c r="D33" s="10">
        <f>SUM(D29:D32)</f>
        <v>699302</v>
      </c>
      <c r="E33" s="10">
        <f>SUM(E29:E32)</f>
        <v>704142</v>
      </c>
      <c r="F33" s="10">
        <f>SUM(F29:F32)</f>
        <v>705312</v>
      </c>
      <c r="G33" s="10">
        <f>SUM(G29:G32)</f>
        <v>715062</v>
      </c>
      <c r="H33" s="10">
        <f>G33-C33</f>
        <v>22201</v>
      </c>
      <c r="I33" s="53">
        <f>(G33-C33)/C33</f>
        <v>3.2042502031431989E-2</v>
      </c>
    </row>
    <row r="34" spans="2:12" ht="24.95" customHeight="1" x14ac:dyDescent="0.2">
      <c r="B34" s="54" t="s">
        <v>36</v>
      </c>
      <c r="C34" s="12"/>
      <c r="D34" s="12"/>
      <c r="E34" s="12"/>
      <c r="F34" s="12"/>
      <c r="G34" s="12"/>
      <c r="H34" s="12"/>
      <c r="I34" s="12"/>
      <c r="J34" s="55"/>
      <c r="K34" s="14"/>
      <c r="L34" s="13"/>
    </row>
    <row r="35" spans="2:12" x14ac:dyDescent="0.2">
      <c r="B35" s="91"/>
      <c r="C35" s="98"/>
      <c r="D35" s="98"/>
      <c r="E35" s="98"/>
      <c r="F35" s="98"/>
      <c r="G35" s="98"/>
      <c r="H35" s="98"/>
      <c r="I35" s="14"/>
      <c r="J35" s="13"/>
      <c r="K35" s="14"/>
      <c r="L35" s="13"/>
    </row>
    <row r="36" spans="2:12" x14ac:dyDescent="0.2">
      <c r="B36" s="91"/>
      <c r="C36" s="91">
        <v>2017</v>
      </c>
      <c r="D36" s="91">
        <v>2018</v>
      </c>
      <c r="E36" s="91">
        <v>2019</v>
      </c>
      <c r="F36" s="91">
        <v>2020</v>
      </c>
      <c r="G36" s="97">
        <v>2021</v>
      </c>
      <c r="H36" s="97"/>
      <c r="I36" s="14"/>
      <c r="J36" s="13"/>
      <c r="K36" s="14"/>
      <c r="L36" s="13"/>
    </row>
    <row r="37" spans="2:12" x14ac:dyDescent="0.2">
      <c r="B37" s="91" t="s">
        <v>23</v>
      </c>
      <c r="C37" s="95">
        <f>C29/$C$29*100</f>
        <v>100</v>
      </c>
      <c r="D37" s="95">
        <f t="shared" ref="D37:G37" si="0">D29/$C$29*100</f>
        <v>99.568387666350588</v>
      </c>
      <c r="E37" s="95">
        <f t="shared" si="0"/>
        <v>99.22542298372008</v>
      </c>
      <c r="F37" s="95">
        <f t="shared" si="0"/>
        <v>98.949307349398907</v>
      </c>
      <c r="G37" s="95">
        <f t="shared" si="0"/>
        <v>98.32514069181498</v>
      </c>
      <c r="H37" s="95"/>
      <c r="I37" s="14"/>
      <c r="J37" s="13"/>
      <c r="K37" s="14"/>
      <c r="L37" s="13"/>
    </row>
    <row r="38" spans="2:12" x14ac:dyDescent="0.2">
      <c r="B38" s="91" t="s">
        <v>41</v>
      </c>
      <c r="C38" s="95">
        <f>C30/$C$30*100</f>
        <v>100</v>
      </c>
      <c r="D38" s="95">
        <f t="shared" ref="D38:G38" si="1">D30/$C$30*100</f>
        <v>103.69976034702653</v>
      </c>
      <c r="E38" s="95">
        <f t="shared" si="1"/>
        <v>107.08123746712765</v>
      </c>
      <c r="F38" s="95">
        <f t="shared" si="1"/>
        <v>108.87957532138705</v>
      </c>
      <c r="G38" s="95">
        <f t="shared" si="1"/>
        <v>113.86864609237739</v>
      </c>
      <c r="H38" s="95"/>
      <c r="I38" s="14"/>
      <c r="J38" s="13"/>
      <c r="K38" s="14"/>
      <c r="L38" s="13"/>
    </row>
    <row r="39" spans="2:12" x14ac:dyDescent="0.2">
      <c r="B39" s="91" t="s">
        <v>24</v>
      </c>
      <c r="C39" s="95">
        <f>C31/$C$31*100</f>
        <v>100</v>
      </c>
      <c r="D39" s="95">
        <f t="shared" ref="D39:G39" si="2">D31/$C$31*100</f>
        <v>97.783315844700951</v>
      </c>
      <c r="E39" s="95">
        <f t="shared" si="2"/>
        <v>95.081322140608606</v>
      </c>
      <c r="F39" s="95">
        <f t="shared" si="2"/>
        <v>92.761345750262322</v>
      </c>
      <c r="G39" s="95">
        <f t="shared" si="2"/>
        <v>91.25786988457503</v>
      </c>
      <c r="H39" s="95"/>
      <c r="I39" s="14"/>
      <c r="J39" s="13"/>
      <c r="K39" s="14"/>
      <c r="L39" s="13"/>
    </row>
    <row r="40" spans="2:12" x14ac:dyDescent="0.2">
      <c r="B40" s="164"/>
      <c r="C40" s="98"/>
      <c r="D40" s="98"/>
      <c r="E40" s="98"/>
      <c r="F40" s="98"/>
      <c r="G40" s="98"/>
      <c r="H40" s="98"/>
      <c r="I40" s="14"/>
      <c r="J40" s="13"/>
      <c r="K40" s="14"/>
      <c r="L40" s="13"/>
    </row>
    <row r="41" spans="2:12" x14ac:dyDescent="0.2">
      <c r="K41" s="34"/>
      <c r="L41" s="34"/>
    </row>
    <row r="42" spans="2:12" ht="24.95" customHeight="1" x14ac:dyDescent="0.2">
      <c r="B42" s="37" t="s">
        <v>206</v>
      </c>
      <c r="K42" s="34"/>
      <c r="L42" s="34"/>
    </row>
    <row r="43" spans="2:12" ht="25.5" x14ac:dyDescent="0.2">
      <c r="B43" s="40" t="s">
        <v>56</v>
      </c>
      <c r="C43" s="48">
        <v>2017</v>
      </c>
      <c r="D43" s="48">
        <v>2018</v>
      </c>
      <c r="E43" s="48">
        <v>2019</v>
      </c>
      <c r="F43" s="49">
        <v>2020</v>
      </c>
      <c r="G43" s="49">
        <v>2021</v>
      </c>
      <c r="H43" s="42" t="s">
        <v>124</v>
      </c>
      <c r="I43" s="42" t="s">
        <v>125</v>
      </c>
      <c r="K43" s="50"/>
      <c r="L43" s="51"/>
    </row>
    <row r="44" spans="2:12" x14ac:dyDescent="0.2">
      <c r="B44" s="34" t="s">
        <v>23</v>
      </c>
      <c r="C44" s="14">
        <f>'[1]1. Natura giuridica'!C15</f>
        <v>21593</v>
      </c>
      <c r="D44" s="14">
        <f>'[1]1. Natura giuridica'!D15</f>
        <v>21355</v>
      </c>
      <c r="E44" s="14">
        <f>'[1]1. Natura giuridica'!E15</f>
        <v>20404</v>
      </c>
      <c r="F44" s="14">
        <f>'[1]1. Natura giuridica'!F15</f>
        <v>20376</v>
      </c>
      <c r="G44" s="14">
        <f>'[1]1. Natura giuridica'!G15</f>
        <v>20731</v>
      </c>
      <c r="H44" s="14">
        <f>G44-C44</f>
        <v>-862</v>
      </c>
      <c r="I44" s="13">
        <f>(G44-C44)/C44</f>
        <v>-3.9920344556106144E-2</v>
      </c>
    </row>
    <row r="45" spans="2:12" x14ac:dyDescent="0.2">
      <c r="B45" s="34" t="s">
        <v>41</v>
      </c>
      <c r="C45" s="14">
        <f>'[1]1. Natura giuridica'!C16</f>
        <v>16997</v>
      </c>
      <c r="D45" s="14">
        <f>'[1]1. Natura giuridica'!D16</f>
        <v>17245</v>
      </c>
      <c r="E45" s="14">
        <f>'[1]1. Natura giuridica'!E16</f>
        <v>17611</v>
      </c>
      <c r="F45" s="14">
        <f>'[1]1. Natura giuridica'!F16</f>
        <v>18100</v>
      </c>
      <c r="G45" s="14">
        <f>'[1]1. Natura giuridica'!G16</f>
        <v>18805</v>
      </c>
      <c r="H45" s="14">
        <f>G45-C45</f>
        <v>1808</v>
      </c>
      <c r="I45" s="13">
        <f>(G45-C45)/C45</f>
        <v>0.10637171265517444</v>
      </c>
    </row>
    <row r="46" spans="2:12" x14ac:dyDescent="0.2">
      <c r="B46" s="34" t="s">
        <v>24</v>
      </c>
      <c r="C46" s="14">
        <f>'[1]1. Natura giuridica'!C17</f>
        <v>10500</v>
      </c>
      <c r="D46" s="14">
        <f>'[1]1. Natura giuridica'!D17</f>
        <v>10281</v>
      </c>
      <c r="E46" s="14">
        <f>'[1]1. Natura giuridica'!E17</f>
        <v>10063</v>
      </c>
      <c r="F46" s="14">
        <f>'[1]1. Natura giuridica'!F17</f>
        <v>9940</v>
      </c>
      <c r="G46" s="14">
        <f>'[1]1. Natura giuridica'!G17</f>
        <v>9830</v>
      </c>
      <c r="H46" s="14">
        <f>G46-C46</f>
        <v>-670</v>
      </c>
      <c r="I46" s="13">
        <f>(G46-C46)/C46</f>
        <v>-6.3809523809523816E-2</v>
      </c>
    </row>
    <row r="47" spans="2:12" x14ac:dyDescent="0.2">
      <c r="B47" s="34" t="s">
        <v>25</v>
      </c>
      <c r="C47" s="14">
        <f>'[1]1. Natura giuridica'!C18</f>
        <v>2106</v>
      </c>
      <c r="D47" s="14">
        <f>'[1]1. Natura giuridica'!D18</f>
        <v>2157</v>
      </c>
      <c r="E47" s="14">
        <f>'[1]1. Natura giuridica'!E18</f>
        <v>2152</v>
      </c>
      <c r="F47" s="14">
        <f>'[1]1. Natura giuridica'!F18</f>
        <v>2139</v>
      </c>
      <c r="G47" s="14">
        <f>'[1]1. Natura giuridica'!G18</f>
        <v>2114</v>
      </c>
      <c r="H47" s="14">
        <f>G47-C47</f>
        <v>8</v>
      </c>
      <c r="I47" s="13">
        <f>(G47-C47)/C47</f>
        <v>3.7986704653371322E-3</v>
      </c>
    </row>
    <row r="48" spans="2:12" x14ac:dyDescent="0.2">
      <c r="B48" s="52" t="s">
        <v>20</v>
      </c>
      <c r="C48" s="10">
        <f>SUM(C44:C47)</f>
        <v>51196</v>
      </c>
      <c r="D48" s="10">
        <f>SUM(D44:D47)</f>
        <v>51038</v>
      </c>
      <c r="E48" s="10">
        <f>SUM(E44:E47)</f>
        <v>50230</v>
      </c>
      <c r="F48" s="10">
        <f>SUM(F44:F47)</f>
        <v>50555</v>
      </c>
      <c r="G48" s="10">
        <f>SUM(G44:G47)</f>
        <v>51480</v>
      </c>
      <c r="H48" s="10">
        <f>G48-C48</f>
        <v>284</v>
      </c>
      <c r="I48" s="53">
        <f>(G48-C48)/C48</f>
        <v>5.5473083834674582E-3</v>
      </c>
    </row>
    <row r="49" spans="2:12" ht="24.95" customHeight="1" x14ac:dyDescent="0.2">
      <c r="B49" s="54" t="s">
        <v>36</v>
      </c>
      <c r="C49" s="12"/>
      <c r="D49" s="12"/>
      <c r="E49" s="12"/>
      <c r="F49" s="12"/>
      <c r="G49" s="12"/>
      <c r="H49" s="12"/>
      <c r="I49" s="12"/>
      <c r="J49" s="55"/>
      <c r="K49" s="14"/>
      <c r="L49" s="13"/>
    </row>
    <row r="50" spans="2:12" x14ac:dyDescent="0.2">
      <c r="B50" s="91"/>
      <c r="C50" s="95"/>
      <c r="D50" s="95"/>
      <c r="E50" s="95"/>
      <c r="F50" s="95"/>
      <c r="G50" s="95"/>
      <c r="H50" s="95"/>
      <c r="I50" s="14"/>
      <c r="J50" s="13"/>
      <c r="K50" s="14"/>
      <c r="L50" s="13"/>
    </row>
    <row r="51" spans="2:12" x14ac:dyDescent="0.2">
      <c r="B51" s="91"/>
      <c r="C51" s="91">
        <v>2017</v>
      </c>
      <c r="D51" s="91">
        <v>2018</v>
      </c>
      <c r="E51" s="91">
        <v>2019</v>
      </c>
      <c r="F51" s="91">
        <v>2020</v>
      </c>
      <c r="G51" s="97">
        <v>2021</v>
      </c>
      <c r="H51" s="97"/>
      <c r="I51" s="14"/>
      <c r="J51" s="13"/>
      <c r="K51" s="14"/>
      <c r="L51" s="13"/>
    </row>
    <row r="52" spans="2:12" x14ac:dyDescent="0.2">
      <c r="B52" s="91" t="s">
        <v>23</v>
      </c>
      <c r="C52" s="95">
        <f>C44/$C$44*100</f>
        <v>100</v>
      </c>
      <c r="D52" s="95">
        <f t="shared" ref="D52:G52" si="3">D44/$C$44*100</f>
        <v>98.897790950771082</v>
      </c>
      <c r="E52" s="95">
        <f t="shared" si="3"/>
        <v>94.493585884314356</v>
      </c>
      <c r="F52" s="95">
        <f t="shared" si="3"/>
        <v>94.363914231463895</v>
      </c>
      <c r="G52" s="95">
        <f t="shared" si="3"/>
        <v>96.007965544389378</v>
      </c>
      <c r="H52" s="95"/>
      <c r="I52" s="14"/>
      <c r="J52" s="13"/>
      <c r="K52" s="14"/>
      <c r="L52" s="13"/>
    </row>
    <row r="53" spans="2:12" x14ac:dyDescent="0.2">
      <c r="B53" s="91" t="s">
        <v>41</v>
      </c>
      <c r="C53" s="95">
        <f>C45/$C$45*100</f>
        <v>100</v>
      </c>
      <c r="D53" s="95">
        <f t="shared" ref="D53:G53" si="4">D45/$C$45*100</f>
        <v>101.45908101429664</v>
      </c>
      <c r="E53" s="95">
        <f t="shared" si="4"/>
        <v>103.61240218862152</v>
      </c>
      <c r="F53" s="95">
        <f t="shared" si="4"/>
        <v>106.48938047890803</v>
      </c>
      <c r="G53" s="95">
        <f t="shared" si="4"/>
        <v>110.63717126551744</v>
      </c>
      <c r="H53" s="95"/>
      <c r="I53" s="14"/>
      <c r="J53" s="13"/>
      <c r="K53" s="14"/>
      <c r="L53" s="13"/>
    </row>
    <row r="54" spans="2:12" x14ac:dyDescent="0.2">
      <c r="B54" s="91" t="s">
        <v>24</v>
      </c>
      <c r="C54" s="95">
        <f>C46/$C$46*100</f>
        <v>100</v>
      </c>
      <c r="D54" s="95">
        <f t="shared" ref="D54:G54" si="5">D46/$C$46*100</f>
        <v>97.914285714285711</v>
      </c>
      <c r="E54" s="95">
        <f t="shared" si="5"/>
        <v>95.838095238095235</v>
      </c>
      <c r="F54" s="95">
        <f t="shared" si="5"/>
        <v>94.666666666666671</v>
      </c>
      <c r="G54" s="95">
        <f t="shared" si="5"/>
        <v>93.61904761904762</v>
      </c>
      <c r="H54" s="95"/>
      <c r="I54" s="14"/>
      <c r="J54" s="13"/>
      <c r="K54" s="14"/>
      <c r="L54" s="13"/>
    </row>
    <row r="55" spans="2:12" x14ac:dyDescent="0.2">
      <c r="B55" s="91"/>
      <c r="C55" s="95"/>
      <c r="D55" s="95"/>
      <c r="E55" s="95"/>
      <c r="F55" s="95"/>
      <c r="G55" s="95"/>
      <c r="H55" s="95"/>
      <c r="I55" s="14"/>
      <c r="J55" s="13"/>
      <c r="K55" s="14"/>
      <c r="L55" s="13"/>
    </row>
    <row r="58" spans="2:12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2:12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2:12" x14ac:dyDescent="0.2">
      <c r="B60" s="1"/>
      <c r="C60" s="1"/>
      <c r="D60" s="1"/>
      <c r="E60" s="1"/>
      <c r="F60" s="1"/>
      <c r="G60" s="1"/>
      <c r="H60" s="1"/>
      <c r="I60" s="1"/>
      <c r="J60" s="1"/>
    </row>
  </sheetData>
  <sheetProtection sheet="1" objects="1" scenarios="1"/>
  <mergeCells count="16">
    <mergeCell ref="B2:T4"/>
    <mergeCell ref="B7:B8"/>
    <mergeCell ref="C7:D8"/>
    <mergeCell ref="E7:L7"/>
    <mergeCell ref="E8:F8"/>
    <mergeCell ref="G8:H8"/>
    <mergeCell ref="I8:J8"/>
    <mergeCell ref="K8:L8"/>
    <mergeCell ref="B23:T25"/>
    <mergeCell ref="B16:B17"/>
    <mergeCell ref="C16:E17"/>
    <mergeCell ref="F16:Q16"/>
    <mergeCell ref="F17:H17"/>
    <mergeCell ref="I17:K17"/>
    <mergeCell ref="L17:N17"/>
    <mergeCell ref="O17:Q17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tabColor theme="0"/>
    <pageSetUpPr fitToPage="1"/>
  </sheetPr>
  <dimension ref="B2:T101"/>
  <sheetViews>
    <sheetView zoomScaleNormal="100" zoomScalePageLayoutView="125" workbookViewId="0">
      <selection activeCell="H30" sqref="H30"/>
    </sheetView>
  </sheetViews>
  <sheetFormatPr defaultColWidth="8.75" defaultRowHeight="12.75" x14ac:dyDescent="0.2"/>
  <cols>
    <col min="1" max="1" width="4.125" style="61" customWidth="1"/>
    <col min="2" max="2" width="39" style="61" customWidth="1"/>
    <col min="3" max="3" width="9.25" style="61" customWidth="1"/>
    <col min="4" max="4" width="15.875" style="61" customWidth="1"/>
    <col min="5" max="5" width="2.375" style="61" customWidth="1"/>
    <col min="6" max="6" width="29.5" style="61" customWidth="1"/>
    <col min="7" max="7" width="21.875" style="61" customWidth="1"/>
    <col min="8" max="8" width="10.375" style="61" customWidth="1"/>
    <col min="9" max="9" width="8.75" style="33" customWidth="1"/>
    <col min="10" max="10" width="15.375" style="93" customWidth="1"/>
    <col min="11" max="11" width="11.75" style="93" customWidth="1"/>
    <col min="12" max="12" width="20.625" style="93" customWidth="1"/>
    <col min="13" max="13" width="24.875" style="93" customWidth="1"/>
    <col min="14" max="14" width="26.25" style="93" customWidth="1"/>
    <col min="15" max="15" width="13.75" style="93" customWidth="1"/>
    <col min="16" max="16" width="28" style="93" customWidth="1"/>
    <col min="17" max="17" width="32.375" style="93" customWidth="1"/>
    <col min="18" max="18" width="32.625" style="61" customWidth="1"/>
    <col min="19" max="16384" width="8.75" style="61"/>
  </cols>
  <sheetData>
    <row r="2" spans="2:20" ht="12.75" customHeight="1" x14ac:dyDescent="0.2">
      <c r="B2" s="190" t="s">
        <v>207</v>
      </c>
      <c r="C2" s="190"/>
      <c r="D2" s="190"/>
      <c r="E2" s="190"/>
      <c r="F2" s="190"/>
      <c r="G2" s="190"/>
      <c r="H2" s="60"/>
      <c r="I2" s="145"/>
      <c r="J2" s="90"/>
      <c r="K2" s="90"/>
      <c r="L2" s="150"/>
      <c r="M2" s="150"/>
      <c r="N2" s="150"/>
      <c r="O2" s="150"/>
      <c r="P2" s="150"/>
      <c r="Q2" s="150"/>
      <c r="R2" s="60"/>
      <c r="S2" s="60"/>
      <c r="T2" s="60"/>
    </row>
    <row r="3" spans="2:20" ht="12.75" customHeight="1" x14ac:dyDescent="0.2">
      <c r="B3" s="190"/>
      <c r="C3" s="190"/>
      <c r="D3" s="190"/>
      <c r="E3" s="190"/>
      <c r="F3" s="190"/>
      <c r="G3" s="190"/>
      <c r="H3" s="60"/>
      <c r="I3" s="145"/>
      <c r="J3" s="90"/>
      <c r="K3" s="90"/>
      <c r="L3" s="90" t="s">
        <v>16</v>
      </c>
      <c r="M3" s="90"/>
      <c r="N3" s="90"/>
      <c r="O3" s="90"/>
      <c r="P3" s="90"/>
      <c r="Q3" s="150"/>
      <c r="R3" s="60"/>
      <c r="S3" s="60"/>
      <c r="T3" s="60"/>
    </row>
    <row r="4" spans="2:20" ht="12.75" customHeight="1" x14ac:dyDescent="0.2">
      <c r="B4" s="190"/>
      <c r="C4" s="190"/>
      <c r="D4" s="190"/>
      <c r="E4" s="190"/>
      <c r="F4" s="190"/>
      <c r="G4" s="190"/>
      <c r="H4" s="60"/>
      <c r="I4" s="145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2:20" x14ac:dyDescent="0.2">
      <c r="J5" s="91"/>
      <c r="K5" s="92" t="s">
        <v>51</v>
      </c>
      <c r="L5" s="91"/>
      <c r="M5" s="91"/>
      <c r="N5" s="91"/>
      <c r="O5" s="91"/>
      <c r="P5" s="91"/>
      <c r="Q5" s="91"/>
      <c r="R5" s="91"/>
      <c r="S5" s="91"/>
      <c r="T5" s="91"/>
    </row>
    <row r="6" spans="2:20" x14ac:dyDescent="0.2">
      <c r="B6" s="63"/>
      <c r="H6" s="152"/>
      <c r="J6" s="94" t="s">
        <v>18</v>
      </c>
      <c r="K6" s="151" t="s">
        <v>4</v>
      </c>
      <c r="L6" s="151" t="s">
        <v>11</v>
      </c>
      <c r="M6" s="151" t="s">
        <v>12</v>
      </c>
      <c r="N6" s="151" t="s">
        <v>13</v>
      </c>
      <c r="O6" s="151" t="s">
        <v>5</v>
      </c>
      <c r="P6" s="151" t="s">
        <v>26</v>
      </c>
      <c r="Q6" s="151" t="s">
        <v>27</v>
      </c>
      <c r="R6" s="94" t="s">
        <v>44</v>
      </c>
      <c r="S6" s="91"/>
      <c r="T6" s="91"/>
    </row>
    <row r="7" spans="2:20" x14ac:dyDescent="0.2">
      <c r="B7" s="63"/>
      <c r="H7" s="152"/>
      <c r="J7" s="152" t="s">
        <v>57</v>
      </c>
      <c r="K7" s="153">
        <v>0.91032114596123737</v>
      </c>
      <c r="L7" s="154">
        <f>$L$26</f>
        <v>67447</v>
      </c>
      <c r="M7" s="154">
        <f>$M$26</f>
        <v>108413</v>
      </c>
      <c r="N7" s="153">
        <f t="shared" ref="N7:N18" si="0">L7/M7</f>
        <v>0.6221301873391567</v>
      </c>
      <c r="O7" s="153">
        <f t="shared" ref="O7" si="1">N7/$R$7</f>
        <v>0.91032114596123737</v>
      </c>
      <c r="P7" s="154">
        <f>$L$38</f>
        <v>715062</v>
      </c>
      <c r="Q7" s="154">
        <f>$M$38</f>
        <v>1046302</v>
      </c>
      <c r="R7" s="92">
        <f>P7/Q7</f>
        <v>0.6834183629583046</v>
      </c>
      <c r="S7" s="91"/>
      <c r="T7" s="91"/>
    </row>
    <row r="8" spans="2:20" ht="24.95" customHeight="1" x14ac:dyDescent="0.2">
      <c r="B8" s="63"/>
      <c r="F8" s="64" t="s">
        <v>29</v>
      </c>
      <c r="G8" s="65" t="s">
        <v>28</v>
      </c>
      <c r="H8" s="152"/>
      <c r="J8" s="152" t="s">
        <v>58</v>
      </c>
      <c r="K8" s="153">
        <v>0.92364742264333566</v>
      </c>
      <c r="L8" s="154">
        <f>$L$27</f>
        <v>85652</v>
      </c>
      <c r="M8" s="154">
        <f>$M$27</f>
        <v>135689</v>
      </c>
      <c r="N8" s="153">
        <f t="shared" si="0"/>
        <v>0.63123760953356578</v>
      </c>
      <c r="O8" s="153">
        <f t="shared" ref="O8:O19" si="2">N8/$R$7</f>
        <v>0.92364742264333566</v>
      </c>
      <c r="P8" s="91"/>
      <c r="Q8" s="91"/>
      <c r="R8" s="91"/>
      <c r="S8" s="91"/>
      <c r="T8" s="91"/>
    </row>
    <row r="9" spans="2:20" x14ac:dyDescent="0.2">
      <c r="B9" s="63"/>
      <c r="F9" s="66"/>
      <c r="G9" s="66"/>
      <c r="H9" s="152"/>
      <c r="J9" s="152" t="s">
        <v>59</v>
      </c>
      <c r="K9" s="153">
        <v>0.95840859207138474</v>
      </c>
      <c r="L9" s="154">
        <f>$L$28</f>
        <v>36212</v>
      </c>
      <c r="M9" s="154">
        <f>$M$28</f>
        <v>55286</v>
      </c>
      <c r="N9" s="153">
        <f t="shared" si="0"/>
        <v>0.65499403103859932</v>
      </c>
      <c r="O9" s="153">
        <f t="shared" si="2"/>
        <v>0.95840859207138474</v>
      </c>
      <c r="P9" s="91"/>
      <c r="Q9" s="91"/>
      <c r="R9" s="91"/>
      <c r="S9" s="91"/>
      <c r="T9" s="91"/>
    </row>
    <row r="10" spans="2:20" x14ac:dyDescent="0.2">
      <c r="B10" s="63"/>
      <c r="F10" s="57" t="s">
        <v>64</v>
      </c>
      <c r="G10" s="67">
        <v>1.1232278248266703</v>
      </c>
      <c r="H10" s="152"/>
      <c r="J10" s="152" t="s">
        <v>60</v>
      </c>
      <c r="K10" s="153">
        <v>0.86426275278919418</v>
      </c>
      <c r="L10" s="154">
        <f>$L$29</f>
        <v>19817</v>
      </c>
      <c r="M10" s="154">
        <f>$M$29</f>
        <v>33551</v>
      </c>
      <c r="N10" s="153">
        <f t="shared" si="0"/>
        <v>0.59065303567702898</v>
      </c>
      <c r="O10" s="153">
        <f t="shared" si="2"/>
        <v>0.86426275278919418</v>
      </c>
      <c r="P10" s="91"/>
      <c r="Q10" s="91"/>
      <c r="R10" s="91"/>
      <c r="S10" s="91"/>
      <c r="T10" s="91"/>
    </row>
    <row r="11" spans="2:20" x14ac:dyDescent="0.2">
      <c r="B11" s="63"/>
      <c r="F11" s="57" t="s">
        <v>65</v>
      </c>
      <c r="G11" s="67">
        <v>1.0006184701917684</v>
      </c>
      <c r="J11" s="152" t="s">
        <v>61</v>
      </c>
      <c r="K11" s="153">
        <v>0.93688124656728566</v>
      </c>
      <c r="L11" s="154">
        <f>$L$30</f>
        <v>19446</v>
      </c>
      <c r="M11" s="154">
        <f>$M$30</f>
        <v>30371</v>
      </c>
      <c r="N11" s="153">
        <f t="shared" si="0"/>
        <v>0.64028184781535014</v>
      </c>
      <c r="O11" s="153">
        <f t="shared" si="2"/>
        <v>0.93688124656728566</v>
      </c>
      <c r="P11" s="91"/>
      <c r="Q11" s="91"/>
      <c r="R11" s="91"/>
      <c r="S11" s="91"/>
      <c r="T11" s="91"/>
    </row>
    <row r="12" spans="2:20" x14ac:dyDescent="0.2">
      <c r="B12" s="63"/>
      <c r="F12" s="78" t="s">
        <v>74</v>
      </c>
      <c r="G12" s="84">
        <v>1</v>
      </c>
      <c r="J12" s="152" t="s">
        <v>62</v>
      </c>
      <c r="K12" s="153">
        <v>0.92051592756408251</v>
      </c>
      <c r="L12" s="154">
        <f>$L$31</f>
        <v>11822</v>
      </c>
      <c r="M12" s="154">
        <f>$M$31</f>
        <v>18792</v>
      </c>
      <c r="N12" s="153">
        <f t="shared" si="0"/>
        <v>0.62909748829289058</v>
      </c>
      <c r="O12" s="153">
        <f t="shared" si="2"/>
        <v>0.92051592756408251</v>
      </c>
      <c r="P12" s="91"/>
      <c r="Q12" s="91"/>
      <c r="R12" s="91"/>
      <c r="S12" s="91"/>
      <c r="T12" s="91"/>
    </row>
    <row r="13" spans="2:20" x14ac:dyDescent="0.2">
      <c r="B13" s="63"/>
      <c r="F13" s="57" t="s">
        <v>68</v>
      </c>
      <c r="G13" s="67">
        <v>0.99</v>
      </c>
      <c r="J13" s="152" t="s">
        <v>63</v>
      </c>
      <c r="K13" s="153">
        <v>0.8060856198382419</v>
      </c>
      <c r="L13" s="154">
        <f>$L$32</f>
        <v>23516</v>
      </c>
      <c r="M13" s="154">
        <f>$M$32</f>
        <v>42687</v>
      </c>
      <c r="N13" s="153">
        <f t="shared" si="0"/>
        <v>0.55089371471408155</v>
      </c>
      <c r="O13" s="153">
        <f t="shared" si="2"/>
        <v>0.8060856198382419</v>
      </c>
      <c r="P13" s="91"/>
      <c r="Q13" s="91"/>
      <c r="R13" s="91"/>
      <c r="S13" s="91"/>
      <c r="T13" s="91"/>
    </row>
    <row r="14" spans="2:20" x14ac:dyDescent="0.2">
      <c r="F14" s="57" t="s">
        <v>59</v>
      </c>
      <c r="G14" s="67">
        <v>0.96116507971160148</v>
      </c>
      <c r="J14" s="152" t="s">
        <v>64</v>
      </c>
      <c r="K14" s="153">
        <v>1.1243356683453305</v>
      </c>
      <c r="L14" s="154">
        <f>$L$33</f>
        <v>301689</v>
      </c>
      <c r="M14" s="154">
        <f>$M$33</f>
        <v>392624</v>
      </c>
      <c r="N14" s="155">
        <f t="shared" si="0"/>
        <v>0.76839164187619713</v>
      </c>
      <c r="O14" s="155">
        <f t="shared" si="2"/>
        <v>1.1243356683453305</v>
      </c>
      <c r="P14" s="91"/>
      <c r="Q14" s="91"/>
      <c r="R14" s="91"/>
      <c r="S14" s="91"/>
      <c r="T14" s="91"/>
    </row>
    <row r="15" spans="2:20" x14ac:dyDescent="0.2">
      <c r="F15" s="76" t="s">
        <v>61</v>
      </c>
      <c r="G15" s="67">
        <v>0.93762190663310085</v>
      </c>
      <c r="J15" s="152" t="s">
        <v>65</v>
      </c>
      <c r="K15" s="153">
        <v>1.0006184701917684</v>
      </c>
      <c r="L15" s="154">
        <f>$L$34</f>
        <v>55718</v>
      </c>
      <c r="M15" s="154">
        <f>$M$34</f>
        <v>81478</v>
      </c>
      <c r="N15" s="155">
        <f t="shared" si="0"/>
        <v>0.68384103684430153</v>
      </c>
      <c r="O15" s="155">
        <f t="shared" si="2"/>
        <v>1.0006184701917684</v>
      </c>
      <c r="P15" s="91"/>
      <c r="Q15" s="91"/>
      <c r="R15" s="91"/>
      <c r="S15" s="91"/>
      <c r="T15" s="91"/>
    </row>
    <row r="16" spans="2:20" x14ac:dyDescent="0.2">
      <c r="F16" s="57" t="s">
        <v>58</v>
      </c>
      <c r="G16" s="67">
        <v>0.92474738189224204</v>
      </c>
      <c r="J16" s="152" t="s">
        <v>66</v>
      </c>
      <c r="K16" s="153">
        <v>0.86524142421380945</v>
      </c>
      <c r="L16" s="154">
        <f>$L$35</f>
        <v>30799</v>
      </c>
      <c r="M16" s="154">
        <f>$M$35</f>
        <v>52085</v>
      </c>
      <c r="N16" s="92">
        <f t="shared" si="0"/>
        <v>0.59132187769991362</v>
      </c>
      <c r="O16" s="153">
        <f t="shared" si="2"/>
        <v>0.86524142421380945</v>
      </c>
      <c r="P16" s="91"/>
      <c r="Q16" s="91"/>
      <c r="R16" s="91"/>
      <c r="S16" s="91"/>
      <c r="T16" s="91"/>
    </row>
    <row r="17" spans="6:20" x14ac:dyDescent="0.2">
      <c r="F17" s="77" t="s">
        <v>62</v>
      </c>
      <c r="G17" s="67">
        <v>0.92051592756408251</v>
      </c>
      <c r="J17" s="152" t="s">
        <v>67</v>
      </c>
      <c r="K17" s="153">
        <v>0.90301992111940876</v>
      </c>
      <c r="L17" s="154">
        <f>$L$36</f>
        <v>11464</v>
      </c>
      <c r="M17" s="154">
        <f>$M$36</f>
        <v>18576</v>
      </c>
      <c r="N17" s="92">
        <f t="shared" si="0"/>
        <v>0.6171403962101637</v>
      </c>
      <c r="O17" s="153">
        <f t="shared" si="2"/>
        <v>0.90301992111940876</v>
      </c>
      <c r="P17" s="91"/>
      <c r="Q17" s="91"/>
      <c r="R17" s="91"/>
      <c r="S17" s="91"/>
      <c r="T17" s="91"/>
    </row>
    <row r="18" spans="6:20" x14ac:dyDescent="0.2">
      <c r="F18" s="57" t="s">
        <v>57</v>
      </c>
      <c r="G18" s="67">
        <v>0.91243942431147773</v>
      </c>
      <c r="J18" s="152" t="s">
        <v>68</v>
      </c>
      <c r="K18" s="153">
        <v>0.98146204729455722</v>
      </c>
      <c r="L18" s="154">
        <f>$L$37</f>
        <v>51480</v>
      </c>
      <c r="M18" s="154">
        <f>$M$37</f>
        <v>76750</v>
      </c>
      <c r="N18" s="92">
        <f t="shared" si="0"/>
        <v>0.67074918566775243</v>
      </c>
      <c r="O18" s="153">
        <f t="shared" si="2"/>
        <v>0.98146204729455722</v>
      </c>
      <c r="P18" s="91"/>
      <c r="Q18" s="91"/>
      <c r="R18" s="91"/>
      <c r="S18" s="91"/>
      <c r="T18" s="91"/>
    </row>
    <row r="19" spans="6:20" x14ac:dyDescent="0.2">
      <c r="F19" s="57" t="s">
        <v>67</v>
      </c>
      <c r="G19" s="67">
        <v>0.90393973368673564</v>
      </c>
      <c r="J19" s="94" t="s">
        <v>17</v>
      </c>
      <c r="K19" s="153">
        <v>1</v>
      </c>
      <c r="L19" s="156">
        <f>SUM(L7:L18)</f>
        <v>715062</v>
      </c>
      <c r="M19" s="156">
        <f>SUM(M7:M18)</f>
        <v>1046302</v>
      </c>
      <c r="N19" s="155">
        <f>L19/M19</f>
        <v>0.6834183629583046</v>
      </c>
      <c r="O19" s="155">
        <f t="shared" si="2"/>
        <v>1</v>
      </c>
      <c r="P19" s="91"/>
      <c r="Q19" s="91"/>
      <c r="R19" s="91"/>
      <c r="S19" s="91"/>
      <c r="T19" s="91"/>
    </row>
    <row r="20" spans="6:20" x14ac:dyDescent="0.2">
      <c r="F20" s="57" t="s">
        <v>66</v>
      </c>
      <c r="G20" s="67">
        <v>0.86603180817039638</v>
      </c>
      <c r="J20" s="91"/>
      <c r="K20" s="153"/>
      <c r="L20" s="154"/>
      <c r="M20" s="154"/>
      <c r="N20" s="92"/>
      <c r="O20" s="153"/>
      <c r="P20" s="91"/>
      <c r="Q20" s="91"/>
      <c r="R20" s="91"/>
      <c r="S20" s="91"/>
      <c r="T20" s="91"/>
    </row>
    <row r="21" spans="6:20" x14ac:dyDescent="0.2">
      <c r="F21" s="57" t="s">
        <v>60</v>
      </c>
      <c r="G21" s="67">
        <v>0.86426275278919418</v>
      </c>
      <c r="J21" s="157"/>
      <c r="K21" s="155"/>
      <c r="L21" s="156"/>
      <c r="M21" s="156"/>
      <c r="N21" s="155"/>
      <c r="O21" s="155"/>
      <c r="P21" s="91"/>
      <c r="Q21" s="91"/>
      <c r="R21" s="91"/>
      <c r="S21" s="91"/>
      <c r="T21" s="91"/>
    </row>
    <row r="22" spans="6:20" x14ac:dyDescent="0.2">
      <c r="F22" s="57" t="s">
        <v>63</v>
      </c>
      <c r="G22" s="67">
        <v>0.80535326734836177</v>
      </c>
      <c r="J22" s="91"/>
      <c r="K22" s="153"/>
      <c r="L22" s="154"/>
      <c r="M22" s="92"/>
      <c r="N22" s="92"/>
      <c r="O22" s="153"/>
      <c r="P22" s="91"/>
      <c r="Q22" s="91"/>
      <c r="R22" s="91"/>
      <c r="S22" s="91"/>
      <c r="T22" s="91"/>
    </row>
    <row r="23" spans="6:20" x14ac:dyDescent="0.2">
      <c r="F23" s="79"/>
      <c r="G23" s="80"/>
      <c r="J23" s="91"/>
      <c r="K23" s="153"/>
      <c r="L23" s="154"/>
      <c r="M23" s="92"/>
      <c r="N23" s="92"/>
      <c r="O23" s="153"/>
      <c r="P23" s="91"/>
      <c r="Q23" s="91"/>
      <c r="R23" s="91"/>
      <c r="S23" s="91"/>
      <c r="T23" s="91"/>
    </row>
    <row r="24" spans="6:20" ht="13.5" customHeight="1" x14ac:dyDescent="0.2">
      <c r="G24" s="67"/>
      <c r="J24" s="158" t="s">
        <v>18</v>
      </c>
      <c r="K24" s="191" t="s">
        <v>21</v>
      </c>
      <c r="L24" s="191"/>
      <c r="M24" s="157" t="s">
        <v>3</v>
      </c>
      <c r="N24" s="158"/>
      <c r="O24" s="153"/>
      <c r="P24" s="91"/>
      <c r="Q24" s="91"/>
      <c r="R24" s="91"/>
      <c r="S24" s="91"/>
      <c r="T24" s="91"/>
    </row>
    <row r="25" spans="6:20" ht="13.5" customHeight="1" x14ac:dyDescent="0.2">
      <c r="G25" s="67"/>
      <c r="J25" s="91"/>
      <c r="K25" s="158"/>
      <c r="L25" s="158">
        <v>2021</v>
      </c>
      <c r="M25" s="158">
        <v>2021</v>
      </c>
      <c r="N25" s="91"/>
      <c r="O25" s="159"/>
      <c r="P25" s="91"/>
      <c r="Q25" s="91"/>
      <c r="R25" s="91"/>
      <c r="S25" s="91"/>
      <c r="T25" s="91"/>
    </row>
    <row r="26" spans="6:20" ht="13.5" customHeight="1" x14ac:dyDescent="0.2">
      <c r="F26" s="68" t="s">
        <v>42</v>
      </c>
      <c r="G26" s="69" t="s">
        <v>43</v>
      </c>
      <c r="J26" s="152" t="s">
        <v>57</v>
      </c>
      <c r="K26" s="91"/>
      <c r="L26" s="154">
        <f>'[1]1. Specializzazione'!C9</f>
        <v>67447</v>
      </c>
      <c r="M26" s="154">
        <f>'[1]1. Specializzazione'!D9</f>
        <v>108413</v>
      </c>
      <c r="N26" s="91"/>
      <c r="O26" s="91"/>
      <c r="P26" s="91"/>
      <c r="Q26" s="91"/>
      <c r="R26" s="91"/>
      <c r="S26" s="91"/>
      <c r="T26" s="91"/>
    </row>
    <row r="27" spans="6:20" ht="13.5" customHeight="1" x14ac:dyDescent="0.2">
      <c r="F27" s="104"/>
      <c r="G27" s="70" t="s">
        <v>31</v>
      </c>
      <c r="J27" s="152" t="s">
        <v>58</v>
      </c>
      <c r="K27" s="91"/>
      <c r="L27" s="154">
        <f>'[1]1. Specializzazione'!C10</f>
        <v>85652</v>
      </c>
      <c r="M27" s="154">
        <f>'[1]1. Specializzazione'!D10</f>
        <v>135689</v>
      </c>
      <c r="N27" s="91"/>
      <c r="O27" s="91"/>
      <c r="P27" s="91"/>
      <c r="Q27" s="91"/>
      <c r="R27" s="91"/>
      <c r="S27" s="91"/>
      <c r="T27" s="91"/>
    </row>
    <row r="28" spans="6:20" ht="13.5" customHeight="1" x14ac:dyDescent="0.2">
      <c r="F28" s="105"/>
      <c r="G28" s="71" t="s">
        <v>30</v>
      </c>
      <c r="J28" s="152" t="s">
        <v>59</v>
      </c>
      <c r="K28" s="91"/>
      <c r="L28" s="154">
        <f>'[1]1. Specializzazione'!C11</f>
        <v>36212</v>
      </c>
      <c r="M28" s="154">
        <f>'[1]1. Specializzazione'!D11</f>
        <v>55286</v>
      </c>
      <c r="N28" s="91"/>
      <c r="O28" s="91"/>
      <c r="P28" s="91"/>
      <c r="Q28" s="91"/>
      <c r="R28" s="91"/>
      <c r="S28" s="91"/>
      <c r="T28" s="91"/>
    </row>
    <row r="29" spans="6:20" ht="14.25" customHeight="1" x14ac:dyDescent="0.2">
      <c r="F29" s="102"/>
      <c r="G29" s="71" t="s">
        <v>33</v>
      </c>
      <c r="J29" s="152" t="s">
        <v>60</v>
      </c>
      <c r="K29" s="91"/>
      <c r="L29" s="154">
        <f>'[1]1. Specializzazione'!C12</f>
        <v>19817</v>
      </c>
      <c r="M29" s="154">
        <f>'[1]1. Specializzazione'!D12</f>
        <v>33551</v>
      </c>
      <c r="N29" s="91"/>
      <c r="O29" s="91"/>
      <c r="P29" s="91"/>
      <c r="Q29" s="91"/>
      <c r="R29" s="91"/>
      <c r="S29" s="91"/>
      <c r="T29" s="91"/>
    </row>
    <row r="30" spans="6:20" ht="14.25" customHeight="1" x14ac:dyDescent="0.2">
      <c r="F30" s="103"/>
      <c r="G30" s="71" t="s">
        <v>34</v>
      </c>
      <c r="J30" s="152" t="s">
        <v>61</v>
      </c>
      <c r="K30" s="158"/>
      <c r="L30" s="154">
        <f>'[1]1. Specializzazione'!C13</f>
        <v>19446</v>
      </c>
      <c r="M30" s="154">
        <f>'[1]1. Specializzazione'!D13</f>
        <v>30371</v>
      </c>
      <c r="N30" s="157"/>
      <c r="O30" s="91"/>
      <c r="P30" s="91"/>
      <c r="Q30" s="91"/>
      <c r="R30" s="91"/>
      <c r="S30" s="91"/>
      <c r="T30" s="91"/>
    </row>
    <row r="31" spans="6:20" ht="14.25" customHeight="1" x14ac:dyDescent="0.2">
      <c r="F31" s="72"/>
      <c r="G31" s="73" t="s">
        <v>32</v>
      </c>
      <c r="J31" s="152" t="s">
        <v>62</v>
      </c>
      <c r="K31" s="95"/>
      <c r="L31" s="154">
        <f>'[1]1. Specializzazione'!C14</f>
        <v>11822</v>
      </c>
      <c r="M31" s="154">
        <f>'[1]1. Specializzazione'!D14</f>
        <v>18792</v>
      </c>
      <c r="N31" s="95"/>
      <c r="O31" s="91"/>
      <c r="P31" s="91"/>
      <c r="Q31" s="91"/>
      <c r="R31" s="91"/>
      <c r="S31" s="91"/>
      <c r="T31" s="91"/>
    </row>
    <row r="32" spans="6:20" x14ac:dyDescent="0.2">
      <c r="G32" s="67"/>
      <c r="J32" s="152" t="s">
        <v>63</v>
      </c>
      <c r="K32" s="95"/>
      <c r="L32" s="154">
        <f>'[1]1. Specializzazione'!C15</f>
        <v>23516</v>
      </c>
      <c r="M32" s="154">
        <f>'[1]1. Specializzazione'!D15</f>
        <v>42687</v>
      </c>
      <c r="N32" s="95"/>
      <c r="O32" s="91"/>
      <c r="P32" s="91"/>
      <c r="Q32" s="91"/>
      <c r="R32" s="91"/>
      <c r="S32" s="91"/>
      <c r="T32" s="91"/>
    </row>
    <row r="33" spans="2:20" x14ac:dyDescent="0.2">
      <c r="G33" s="67"/>
      <c r="J33" s="152" t="s">
        <v>64</v>
      </c>
      <c r="K33" s="95"/>
      <c r="L33" s="154">
        <f>'[1]1. Specializzazione'!C16</f>
        <v>301689</v>
      </c>
      <c r="M33" s="154">
        <f>'[1]1. Specializzazione'!D16</f>
        <v>392624</v>
      </c>
      <c r="N33" s="95"/>
      <c r="O33" s="91"/>
      <c r="P33" s="91"/>
      <c r="Q33" s="91"/>
      <c r="R33" s="91"/>
      <c r="S33" s="91"/>
      <c r="T33" s="91"/>
    </row>
    <row r="34" spans="2:20" x14ac:dyDescent="0.2">
      <c r="B34" s="190" t="s">
        <v>208</v>
      </c>
      <c r="C34" s="190"/>
      <c r="D34" s="190"/>
      <c r="E34" s="190"/>
      <c r="F34" s="190"/>
      <c r="G34" s="190"/>
      <c r="J34" s="152" t="s">
        <v>65</v>
      </c>
      <c r="K34" s="95"/>
      <c r="L34" s="154">
        <f>'[1]1. Specializzazione'!C17</f>
        <v>55718</v>
      </c>
      <c r="M34" s="154">
        <f>'[1]1. Specializzazione'!D17</f>
        <v>81478</v>
      </c>
      <c r="N34" s="95"/>
      <c r="O34" s="91"/>
      <c r="P34" s="91"/>
      <c r="Q34" s="91"/>
      <c r="R34" s="91"/>
      <c r="S34" s="91"/>
      <c r="T34" s="91"/>
    </row>
    <row r="35" spans="2:20" x14ac:dyDescent="0.2">
      <c r="B35" s="190"/>
      <c r="C35" s="190"/>
      <c r="D35" s="190"/>
      <c r="E35" s="190"/>
      <c r="F35" s="190"/>
      <c r="G35" s="190"/>
      <c r="J35" s="152" t="s">
        <v>66</v>
      </c>
      <c r="K35" s="95"/>
      <c r="L35" s="154">
        <f>'[1]1. Specializzazione'!C18</f>
        <v>30799</v>
      </c>
      <c r="M35" s="154">
        <f>'[1]1. Specializzazione'!D18</f>
        <v>52085</v>
      </c>
      <c r="N35" s="95"/>
      <c r="O35" s="91"/>
      <c r="P35" s="91"/>
      <c r="Q35" s="91"/>
      <c r="R35" s="91"/>
      <c r="S35" s="91"/>
      <c r="T35" s="91"/>
    </row>
    <row r="36" spans="2:20" x14ac:dyDescent="0.2">
      <c r="B36" s="190"/>
      <c r="C36" s="190"/>
      <c r="D36" s="190"/>
      <c r="E36" s="190"/>
      <c r="F36" s="190"/>
      <c r="G36" s="190"/>
      <c r="J36" s="152" t="s">
        <v>67</v>
      </c>
      <c r="K36" s="95"/>
      <c r="L36" s="154">
        <f>'[1]1. Specializzazione'!C19</f>
        <v>11464</v>
      </c>
      <c r="M36" s="154">
        <f>'[1]1. Specializzazione'!D19</f>
        <v>18576</v>
      </c>
      <c r="N36" s="95"/>
      <c r="O36" s="91"/>
      <c r="P36" s="91"/>
      <c r="Q36" s="91"/>
      <c r="R36" s="91"/>
      <c r="S36" s="91"/>
      <c r="T36" s="91"/>
    </row>
    <row r="37" spans="2:20" ht="12.75" customHeight="1" x14ac:dyDescent="0.2">
      <c r="J37" s="152" t="s">
        <v>68</v>
      </c>
      <c r="K37" s="95"/>
      <c r="L37" s="154">
        <f>'[1]1. Specializzazione'!C20</f>
        <v>51480</v>
      </c>
      <c r="M37" s="154">
        <f>'[1]1. Specializzazione'!D20</f>
        <v>76750</v>
      </c>
      <c r="N37" s="95"/>
      <c r="O37" s="91"/>
      <c r="P37" s="91"/>
      <c r="Q37" s="91"/>
      <c r="R37" s="91"/>
      <c r="S37" s="91"/>
      <c r="T37" s="91"/>
    </row>
    <row r="38" spans="2:20" ht="13.5" customHeight="1" x14ac:dyDescent="0.2">
      <c r="B38" s="63"/>
      <c r="J38" s="94" t="s">
        <v>17</v>
      </c>
      <c r="K38" s="95"/>
      <c r="L38" s="156">
        <f>SUM(L26:L37)</f>
        <v>715062</v>
      </c>
      <c r="M38" s="156">
        <f>SUM(M26:M37)</f>
        <v>1046302</v>
      </c>
      <c r="N38" s="95"/>
      <c r="O38" s="91"/>
      <c r="P38" s="91"/>
      <c r="Q38" s="91"/>
      <c r="R38" s="91"/>
      <c r="S38" s="91"/>
      <c r="T38" s="91"/>
    </row>
    <row r="39" spans="2:20" ht="13.5" customHeight="1" x14ac:dyDescent="0.2">
      <c r="B39" s="63"/>
      <c r="J39" s="91"/>
      <c r="K39" s="95"/>
      <c r="L39" s="95"/>
      <c r="M39" s="95"/>
      <c r="N39" s="95"/>
      <c r="O39" s="91"/>
      <c r="P39" s="91"/>
      <c r="Q39" s="91"/>
      <c r="R39" s="91"/>
      <c r="S39" s="91"/>
      <c r="T39" s="91"/>
    </row>
    <row r="40" spans="2:20" ht="24.75" customHeight="1" x14ac:dyDescent="0.2">
      <c r="B40" s="63"/>
      <c r="F40" s="64" t="s">
        <v>29</v>
      </c>
      <c r="G40" s="65" t="s">
        <v>28</v>
      </c>
      <c r="J40" s="91"/>
      <c r="K40" s="92" t="s">
        <v>51</v>
      </c>
      <c r="L40" s="91"/>
      <c r="M40" s="91"/>
      <c r="N40" s="91"/>
      <c r="O40" s="91"/>
      <c r="P40" s="91"/>
      <c r="Q40" s="91"/>
      <c r="R40" s="91"/>
      <c r="S40" s="91"/>
      <c r="T40" s="91"/>
    </row>
    <row r="41" spans="2:20" x14ac:dyDescent="0.2">
      <c r="B41" s="63"/>
      <c r="F41" s="66"/>
      <c r="G41" s="66"/>
      <c r="J41" s="94" t="s">
        <v>19</v>
      </c>
      <c r="K41" s="151" t="s">
        <v>4</v>
      </c>
      <c r="L41" s="151" t="s">
        <v>11</v>
      </c>
      <c r="M41" s="151" t="s">
        <v>12</v>
      </c>
      <c r="N41" s="151" t="s">
        <v>13</v>
      </c>
      <c r="O41" s="151" t="s">
        <v>5</v>
      </c>
      <c r="P41" s="151" t="s">
        <v>26</v>
      </c>
      <c r="Q41" s="151" t="s">
        <v>27</v>
      </c>
      <c r="R41" s="94" t="s">
        <v>44</v>
      </c>
      <c r="S41" s="91"/>
      <c r="T41" s="91"/>
    </row>
    <row r="42" spans="2:20" x14ac:dyDescent="0.2">
      <c r="B42" s="63"/>
      <c r="F42" s="77" t="s">
        <v>73</v>
      </c>
      <c r="G42" s="67">
        <v>1.0193014526059743</v>
      </c>
      <c r="J42" s="152" t="s">
        <v>69</v>
      </c>
      <c r="K42" s="153">
        <v>1.0122814909508446</v>
      </c>
      <c r="L42" s="154">
        <f>$L$57</f>
        <v>3951</v>
      </c>
      <c r="M42" s="154">
        <f>$M$57</f>
        <v>5819</v>
      </c>
      <c r="N42" s="153">
        <f t="shared" ref="N42:N47" si="3">L42/M42</f>
        <v>0.6789826430658189</v>
      </c>
      <c r="O42" s="153">
        <f>N42/$R$42</f>
        <v>1.0122814909508446</v>
      </c>
      <c r="P42" s="154">
        <f>$L$63</f>
        <v>51479</v>
      </c>
      <c r="Q42" s="154">
        <f>$M$63</f>
        <v>76749</v>
      </c>
      <c r="R42" s="92">
        <f>P42/Q42</f>
        <v>0.67074489569896678</v>
      </c>
      <c r="S42" s="91"/>
      <c r="T42" s="91"/>
    </row>
    <row r="43" spans="2:20" x14ac:dyDescent="0.2">
      <c r="B43" s="63"/>
      <c r="F43" s="57" t="s">
        <v>70</v>
      </c>
      <c r="G43" s="67">
        <v>1.0175922435202351</v>
      </c>
      <c r="J43" s="152" t="s">
        <v>70</v>
      </c>
      <c r="K43" s="153">
        <v>1.0176337061746727</v>
      </c>
      <c r="L43" s="154">
        <f>$L$58</f>
        <v>14476</v>
      </c>
      <c r="M43" s="154">
        <f>$M$58</f>
        <v>21208</v>
      </c>
      <c r="N43" s="153">
        <f t="shared" si="3"/>
        <v>0.68257261410788383</v>
      </c>
      <c r="O43" s="153">
        <f t="shared" ref="O43:O48" si="4">N43/$R$42</f>
        <v>1.0176337061746727</v>
      </c>
      <c r="P43" s="91"/>
      <c r="Q43" s="91"/>
      <c r="R43" s="91"/>
      <c r="S43" s="91"/>
      <c r="T43" s="91"/>
    </row>
    <row r="44" spans="2:20" x14ac:dyDescent="0.2">
      <c r="B44" s="63"/>
      <c r="F44" s="57" t="s">
        <v>69</v>
      </c>
      <c r="G44" s="67">
        <v>1.0138737272439207</v>
      </c>
      <c r="J44" s="152" t="s">
        <v>71</v>
      </c>
      <c r="K44" s="153">
        <v>0.93094164433555016</v>
      </c>
      <c r="L44" s="154">
        <f>$L$59</f>
        <v>3661</v>
      </c>
      <c r="M44" s="154">
        <f>$M$59</f>
        <v>5863</v>
      </c>
      <c r="N44" s="153">
        <f t="shared" si="3"/>
        <v>0.62442435613167324</v>
      </c>
      <c r="O44" s="153">
        <f t="shared" si="4"/>
        <v>0.93094164433555016</v>
      </c>
      <c r="P44" s="91"/>
      <c r="Q44" s="91"/>
      <c r="R44" s="91"/>
      <c r="S44" s="91"/>
      <c r="T44" s="91"/>
    </row>
    <row r="45" spans="2:20" x14ac:dyDescent="0.2">
      <c r="B45" s="63"/>
      <c r="F45" s="57" t="s">
        <v>72</v>
      </c>
      <c r="G45" s="67">
        <v>1.00974042061363</v>
      </c>
      <c r="J45" s="152" t="s">
        <v>72</v>
      </c>
      <c r="K45" s="153">
        <v>1.0070821546463316</v>
      </c>
      <c r="L45" s="154">
        <f>$L$60</f>
        <v>12140</v>
      </c>
      <c r="M45" s="154">
        <f>$M$60</f>
        <v>17972</v>
      </c>
      <c r="N45" s="153">
        <f t="shared" si="3"/>
        <v>0.67549521477854435</v>
      </c>
      <c r="O45" s="153">
        <f t="shared" si="4"/>
        <v>1.0070821546463316</v>
      </c>
      <c r="P45" s="91"/>
      <c r="Q45" s="91"/>
      <c r="R45" s="91"/>
      <c r="S45" s="91"/>
      <c r="T45" s="91"/>
    </row>
    <row r="46" spans="2:20" x14ac:dyDescent="0.2">
      <c r="F46" s="78" t="s">
        <v>76</v>
      </c>
      <c r="G46" s="84">
        <v>1</v>
      </c>
      <c r="J46" s="152" t="s">
        <v>79</v>
      </c>
      <c r="K46" s="153">
        <v>0.97896783914420149</v>
      </c>
      <c r="L46" s="154">
        <f>$L$61</f>
        <v>11327</v>
      </c>
      <c r="M46" s="154">
        <f>$M$61</f>
        <v>17250</v>
      </c>
      <c r="N46" s="153">
        <f t="shared" si="3"/>
        <v>0.65663768115942034</v>
      </c>
      <c r="O46" s="153">
        <f t="shared" si="4"/>
        <v>0.97896783914420149</v>
      </c>
      <c r="P46" s="91"/>
      <c r="Q46" s="91"/>
      <c r="R46" s="91"/>
      <c r="S46" s="91"/>
      <c r="T46" s="91"/>
    </row>
    <row r="47" spans="2:20" x14ac:dyDescent="0.2">
      <c r="F47" s="76" t="s">
        <v>79</v>
      </c>
      <c r="G47" s="67">
        <v>0.97843862585758157</v>
      </c>
      <c r="J47" s="152" t="s">
        <v>73</v>
      </c>
      <c r="K47" s="153">
        <v>1.0225740180993284</v>
      </c>
      <c r="L47" s="154">
        <f>$L$62</f>
        <v>5924</v>
      </c>
      <c r="M47" s="154">
        <f>$M$62</f>
        <v>8637</v>
      </c>
      <c r="N47" s="153">
        <f t="shared" si="3"/>
        <v>0.68588630311450738</v>
      </c>
      <c r="O47" s="153">
        <f t="shared" si="4"/>
        <v>1.0225740180993284</v>
      </c>
      <c r="P47" s="91"/>
      <c r="Q47" s="91"/>
      <c r="R47" s="91"/>
      <c r="S47" s="91"/>
      <c r="T47" s="91"/>
    </row>
    <row r="48" spans="2:20" x14ac:dyDescent="0.2">
      <c r="F48" s="57" t="s">
        <v>71</v>
      </c>
      <c r="G48" s="67">
        <v>0.92798585958533542</v>
      </c>
      <c r="H48" s="75"/>
      <c r="J48" s="94" t="s">
        <v>75</v>
      </c>
      <c r="K48" s="153">
        <v>1</v>
      </c>
      <c r="L48" s="156">
        <f>SUM(L42:L47)</f>
        <v>51479</v>
      </c>
      <c r="M48" s="156">
        <f>SUM(M42:M47)</f>
        <v>76749</v>
      </c>
      <c r="N48" s="155">
        <f>L48/M48</f>
        <v>0.67074489569896678</v>
      </c>
      <c r="O48" s="155">
        <f t="shared" si="4"/>
        <v>1</v>
      </c>
      <c r="P48" s="91"/>
      <c r="Q48" s="91"/>
      <c r="R48" s="91"/>
      <c r="S48" s="91"/>
      <c r="T48" s="91"/>
    </row>
    <row r="49" spans="6:20" x14ac:dyDescent="0.2">
      <c r="F49" s="79"/>
      <c r="G49" s="80"/>
      <c r="J49" s="154"/>
      <c r="K49" s="154"/>
      <c r="L49" s="154"/>
      <c r="M49" s="154"/>
      <c r="N49" s="154"/>
      <c r="O49" s="154"/>
      <c r="P49" s="91"/>
      <c r="Q49" s="91"/>
      <c r="R49" s="91"/>
      <c r="S49" s="91"/>
      <c r="T49" s="91"/>
    </row>
    <row r="50" spans="6:20" x14ac:dyDescent="0.2">
      <c r="F50" s="57"/>
      <c r="G50" s="67"/>
      <c r="J50" s="154"/>
      <c r="K50" s="154"/>
      <c r="L50" s="154"/>
      <c r="M50" s="154"/>
      <c r="N50" s="154"/>
      <c r="O50" s="154"/>
      <c r="P50" s="91"/>
      <c r="Q50" s="91"/>
      <c r="R50" s="91"/>
      <c r="S50" s="91"/>
      <c r="T50" s="91"/>
    </row>
    <row r="51" spans="6:20" x14ac:dyDescent="0.2">
      <c r="F51" s="57"/>
      <c r="G51" s="67"/>
      <c r="J51" s="154"/>
      <c r="K51" s="154"/>
      <c r="L51" s="154"/>
      <c r="M51" s="154"/>
      <c r="N51" s="154"/>
      <c r="O51" s="154"/>
      <c r="P51" s="91"/>
      <c r="Q51" s="91"/>
      <c r="R51" s="91"/>
      <c r="S51" s="91"/>
      <c r="T51" s="91"/>
    </row>
    <row r="52" spans="6:20" x14ac:dyDescent="0.2">
      <c r="J52" s="154"/>
      <c r="K52" s="154"/>
      <c r="L52" s="154"/>
      <c r="M52" s="154"/>
      <c r="N52" s="154"/>
      <c r="O52" s="154"/>
      <c r="P52" s="91"/>
      <c r="Q52" s="91"/>
      <c r="R52" s="91"/>
      <c r="S52" s="91"/>
      <c r="T52" s="91"/>
    </row>
    <row r="53" spans="6:20" x14ac:dyDescent="0.2">
      <c r="J53" s="154"/>
      <c r="K53" s="154"/>
      <c r="L53" s="154"/>
      <c r="M53" s="154"/>
      <c r="N53" s="154"/>
      <c r="O53" s="154"/>
      <c r="P53" s="91"/>
      <c r="Q53" s="91"/>
      <c r="R53" s="91"/>
      <c r="S53" s="91"/>
      <c r="T53" s="91"/>
    </row>
    <row r="54" spans="6:20" x14ac:dyDescent="0.2"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6:20" x14ac:dyDescent="0.2">
      <c r="J55" s="158" t="s">
        <v>19</v>
      </c>
      <c r="K55" s="91"/>
      <c r="L55" s="157" t="s">
        <v>21</v>
      </c>
      <c r="M55" s="157" t="s">
        <v>3</v>
      </c>
      <c r="N55" s="92"/>
      <c r="O55" s="153"/>
      <c r="P55" s="91"/>
      <c r="Q55" s="91"/>
      <c r="R55" s="91"/>
      <c r="S55" s="91"/>
      <c r="T55" s="91"/>
    </row>
    <row r="56" spans="6:20" x14ac:dyDescent="0.2">
      <c r="J56" s="91"/>
      <c r="K56" s="158"/>
      <c r="L56" s="151">
        <v>2021</v>
      </c>
      <c r="M56" s="151">
        <v>2021</v>
      </c>
      <c r="N56" s="155"/>
      <c r="O56" s="159"/>
      <c r="P56" s="91"/>
      <c r="Q56" s="91"/>
      <c r="R56" s="91"/>
      <c r="S56" s="91"/>
      <c r="T56" s="91"/>
    </row>
    <row r="57" spans="6:20" x14ac:dyDescent="0.2">
      <c r="J57" s="152" t="s">
        <v>69</v>
      </c>
      <c r="K57" s="91"/>
      <c r="L57" s="154">
        <f>'[1]1. Specializzazione'!C27</f>
        <v>3951</v>
      </c>
      <c r="M57" s="154">
        <f>'[1]1. Specializzazione'!D27</f>
        <v>5819</v>
      </c>
      <c r="N57" s="92"/>
      <c r="O57" s="153"/>
      <c r="P57" s="91"/>
      <c r="Q57" s="91"/>
      <c r="R57" s="91"/>
      <c r="S57" s="91"/>
      <c r="T57" s="91"/>
    </row>
    <row r="58" spans="6:20" ht="20.25" customHeight="1" x14ac:dyDescent="0.2">
      <c r="J58" s="152" t="s">
        <v>70</v>
      </c>
      <c r="K58" s="91"/>
      <c r="L58" s="154">
        <f>'[1]1. Specializzazione'!C28</f>
        <v>14476</v>
      </c>
      <c r="M58" s="154">
        <f>'[1]1. Specializzazione'!D28</f>
        <v>21208</v>
      </c>
      <c r="N58" s="92"/>
      <c r="O58" s="153"/>
      <c r="P58" s="91"/>
      <c r="Q58" s="91"/>
      <c r="R58" s="91"/>
      <c r="S58" s="91"/>
      <c r="T58" s="91"/>
    </row>
    <row r="59" spans="6:20" x14ac:dyDescent="0.2">
      <c r="J59" s="152" t="s">
        <v>71</v>
      </c>
      <c r="K59" s="91"/>
      <c r="L59" s="154">
        <f>'[1]1. Specializzazione'!C29</f>
        <v>3661</v>
      </c>
      <c r="M59" s="154">
        <f>'[1]1. Specializzazione'!D29</f>
        <v>5863</v>
      </c>
      <c r="N59" s="158"/>
      <c r="O59" s="153"/>
      <c r="P59" s="91"/>
      <c r="Q59" s="91"/>
      <c r="R59" s="91"/>
      <c r="S59" s="91"/>
      <c r="T59" s="91"/>
    </row>
    <row r="60" spans="6:20" x14ac:dyDescent="0.2">
      <c r="F60" s="68" t="s">
        <v>42</v>
      </c>
      <c r="G60" s="69" t="s">
        <v>43</v>
      </c>
      <c r="J60" s="152" t="s">
        <v>72</v>
      </c>
      <c r="K60" s="91"/>
      <c r="L60" s="154">
        <f>'[1]1. Specializzazione'!C30</f>
        <v>12140</v>
      </c>
      <c r="M60" s="154">
        <f>'[1]1. Specializzazione'!D30</f>
        <v>17972</v>
      </c>
      <c r="N60" s="91"/>
      <c r="O60" s="91"/>
      <c r="P60" s="91"/>
      <c r="Q60" s="91"/>
      <c r="R60" s="91"/>
      <c r="S60" s="91"/>
      <c r="T60" s="91"/>
    </row>
    <row r="61" spans="6:20" x14ac:dyDescent="0.2">
      <c r="F61" s="104"/>
      <c r="G61" s="70" t="s">
        <v>31</v>
      </c>
      <c r="J61" s="152" t="s">
        <v>79</v>
      </c>
      <c r="K61" s="158"/>
      <c r="L61" s="154">
        <f>'[1]1. Specializzazione'!C31</f>
        <v>11327</v>
      </c>
      <c r="M61" s="154">
        <f>'[1]1. Specializzazione'!D31</f>
        <v>17250</v>
      </c>
      <c r="N61" s="91"/>
      <c r="O61" s="91"/>
      <c r="P61" s="91"/>
      <c r="Q61" s="91"/>
      <c r="R61" s="91"/>
      <c r="S61" s="91"/>
      <c r="T61" s="91"/>
    </row>
    <row r="62" spans="6:20" x14ac:dyDescent="0.2">
      <c r="F62" s="105"/>
      <c r="G62" s="71" t="s">
        <v>30</v>
      </c>
      <c r="J62" s="152" t="s">
        <v>73</v>
      </c>
      <c r="K62" s="95"/>
      <c r="L62" s="154">
        <f>'[1]1. Specializzazione'!C32</f>
        <v>5924</v>
      </c>
      <c r="M62" s="154">
        <f>'[1]1. Specializzazione'!D32</f>
        <v>8637</v>
      </c>
      <c r="N62" s="91"/>
      <c r="O62" s="91"/>
      <c r="P62" s="91"/>
      <c r="Q62" s="91"/>
      <c r="R62" s="91"/>
      <c r="S62" s="91"/>
      <c r="T62" s="91"/>
    </row>
    <row r="63" spans="6:20" x14ac:dyDescent="0.2">
      <c r="F63" s="102"/>
      <c r="G63" s="71" t="s">
        <v>33</v>
      </c>
      <c r="J63" s="94" t="s">
        <v>75</v>
      </c>
      <c r="K63" s="95"/>
      <c r="L63" s="156">
        <f>SUM(L57:L62)</f>
        <v>51479</v>
      </c>
      <c r="M63" s="156">
        <f>SUM(M57:M62)</f>
        <v>76749</v>
      </c>
      <c r="N63" s="91"/>
      <c r="O63" s="91"/>
      <c r="P63" s="91"/>
      <c r="Q63" s="91"/>
      <c r="R63" s="91"/>
      <c r="S63" s="91"/>
      <c r="T63" s="91"/>
    </row>
    <row r="64" spans="6:20" x14ac:dyDescent="0.2">
      <c r="F64" s="103"/>
      <c r="G64" s="71" t="s">
        <v>34</v>
      </c>
      <c r="J64" s="95"/>
      <c r="K64" s="95"/>
      <c r="L64" s="95"/>
      <c r="M64" s="95"/>
      <c r="N64" s="91"/>
      <c r="O64" s="91"/>
      <c r="P64" s="91"/>
      <c r="Q64" s="91"/>
      <c r="R64" s="91"/>
      <c r="S64" s="91"/>
      <c r="T64" s="91"/>
    </row>
    <row r="65" spans="2:20" x14ac:dyDescent="0.2">
      <c r="F65" s="72"/>
      <c r="G65" s="73" t="s">
        <v>32</v>
      </c>
      <c r="J65" s="95"/>
      <c r="K65" s="95"/>
      <c r="L65" s="95"/>
      <c r="M65" s="95"/>
      <c r="N65" s="157"/>
      <c r="O65" s="91"/>
      <c r="P65" s="91"/>
      <c r="Q65" s="91"/>
      <c r="R65" s="91"/>
      <c r="S65" s="91"/>
      <c r="T65" s="91"/>
    </row>
    <row r="66" spans="2:20" x14ac:dyDescent="0.2">
      <c r="J66" s="95"/>
      <c r="K66" s="95"/>
      <c r="L66" s="95"/>
      <c r="M66" s="95"/>
      <c r="N66" s="95"/>
      <c r="O66" s="91"/>
      <c r="P66" s="91"/>
      <c r="Q66" s="91"/>
      <c r="R66" s="91"/>
      <c r="S66" s="91"/>
      <c r="T66" s="91"/>
    </row>
    <row r="67" spans="2:20" x14ac:dyDescent="0.2">
      <c r="J67" s="91"/>
      <c r="K67" s="95"/>
      <c r="L67" s="95"/>
      <c r="M67" s="95"/>
      <c r="N67" s="95"/>
      <c r="O67" s="91"/>
      <c r="P67" s="91"/>
      <c r="Q67" s="91"/>
      <c r="R67" s="91"/>
      <c r="S67" s="91"/>
      <c r="T67" s="91"/>
    </row>
    <row r="68" spans="2:20" x14ac:dyDescent="0.2">
      <c r="B68" s="74"/>
      <c r="C68" s="74"/>
      <c r="D68" s="74"/>
      <c r="E68" s="74"/>
      <c r="F68" s="74"/>
      <c r="G68" s="74"/>
      <c r="J68" s="95"/>
      <c r="K68" s="95"/>
      <c r="L68" s="95"/>
      <c r="M68" s="95"/>
      <c r="N68" s="95"/>
      <c r="O68" s="91"/>
      <c r="P68" s="91"/>
    </row>
    <row r="69" spans="2:20" x14ac:dyDescent="0.2">
      <c r="N69" s="95"/>
      <c r="O69" s="91"/>
      <c r="P69" s="91"/>
    </row>
    <row r="70" spans="2:20" x14ac:dyDescent="0.2">
      <c r="B70" s="192" t="s">
        <v>120</v>
      </c>
      <c r="C70" s="192"/>
      <c r="D70" s="192"/>
      <c r="E70" s="192"/>
      <c r="F70" s="192"/>
      <c r="G70" s="192"/>
      <c r="N70" s="95"/>
      <c r="O70" s="91"/>
      <c r="P70" s="91"/>
    </row>
    <row r="71" spans="2:20" x14ac:dyDescent="0.2">
      <c r="B71" s="192"/>
      <c r="C71" s="192"/>
      <c r="D71" s="192"/>
      <c r="E71" s="192"/>
      <c r="F71" s="192"/>
      <c r="G71" s="192"/>
      <c r="N71" s="95"/>
      <c r="O71" s="91"/>
      <c r="P71" s="91"/>
    </row>
    <row r="72" spans="2:20" x14ac:dyDescent="0.2">
      <c r="B72" s="192"/>
      <c r="C72" s="192"/>
      <c r="D72" s="192"/>
      <c r="E72" s="192"/>
      <c r="F72" s="192"/>
      <c r="G72" s="192"/>
      <c r="N72" s="95"/>
      <c r="O72" s="91"/>
      <c r="P72" s="91"/>
    </row>
    <row r="73" spans="2:20" x14ac:dyDescent="0.2">
      <c r="B73" s="192"/>
      <c r="C73" s="192"/>
      <c r="D73" s="192"/>
      <c r="E73" s="192"/>
      <c r="F73" s="192"/>
      <c r="G73" s="192"/>
      <c r="N73" s="95"/>
      <c r="O73" s="91"/>
      <c r="P73" s="91"/>
    </row>
    <row r="74" spans="2:20" x14ac:dyDescent="0.2">
      <c r="B74" s="192"/>
      <c r="C74" s="192"/>
      <c r="D74" s="192"/>
      <c r="E74" s="192"/>
      <c r="F74" s="192"/>
      <c r="G74" s="192"/>
      <c r="J74" s="91"/>
      <c r="K74" s="95"/>
      <c r="L74" s="95"/>
      <c r="M74" s="95"/>
      <c r="N74" s="95"/>
      <c r="O74" s="91"/>
      <c r="P74" s="91"/>
    </row>
    <row r="75" spans="2:20" x14ac:dyDescent="0.2">
      <c r="J75" s="91"/>
      <c r="K75" s="95"/>
      <c r="L75" s="95"/>
      <c r="M75" s="95"/>
      <c r="N75" s="95"/>
      <c r="O75" s="91"/>
      <c r="P75" s="91"/>
    </row>
    <row r="76" spans="2:20" x14ac:dyDescent="0.2">
      <c r="J76" s="91"/>
      <c r="K76" s="95"/>
      <c r="L76" s="95"/>
      <c r="M76" s="95"/>
      <c r="N76" s="95"/>
      <c r="O76" s="91"/>
      <c r="P76" s="91"/>
    </row>
    <row r="77" spans="2:20" x14ac:dyDescent="0.2">
      <c r="K77" s="95"/>
      <c r="L77" s="95"/>
      <c r="M77" s="91"/>
      <c r="N77" s="95"/>
      <c r="O77" s="91"/>
      <c r="P77" s="91"/>
    </row>
    <row r="78" spans="2:20" x14ac:dyDescent="0.2">
      <c r="J78" s="91"/>
      <c r="K78" s="95"/>
      <c r="L78" s="95"/>
      <c r="M78" s="95"/>
      <c r="N78" s="95"/>
      <c r="O78" s="91"/>
      <c r="P78" s="91"/>
    </row>
    <row r="79" spans="2:20" x14ac:dyDescent="0.2">
      <c r="J79" s="91"/>
      <c r="K79" s="95"/>
      <c r="L79" s="95"/>
      <c r="M79" s="95"/>
      <c r="N79" s="95"/>
      <c r="O79" s="91"/>
      <c r="P79" s="91"/>
    </row>
    <row r="80" spans="2:20" x14ac:dyDescent="0.2">
      <c r="J80" s="91"/>
      <c r="K80" s="91"/>
      <c r="L80" s="91"/>
      <c r="M80" s="91"/>
      <c r="N80" s="91"/>
      <c r="O80" s="91"/>
      <c r="P80" s="91"/>
    </row>
    <row r="81" spans="10:18" x14ac:dyDescent="0.2">
      <c r="J81" s="158"/>
      <c r="K81" s="91"/>
      <c r="L81" s="91"/>
      <c r="M81" s="91"/>
      <c r="N81" s="91"/>
      <c r="O81" s="91"/>
      <c r="P81" s="91"/>
    </row>
    <row r="82" spans="10:18" x14ac:dyDescent="0.2">
      <c r="J82" s="91"/>
      <c r="K82" s="189"/>
      <c r="L82" s="189"/>
      <c r="M82" s="189"/>
      <c r="N82" s="189"/>
      <c r="O82" s="91"/>
      <c r="P82" s="91"/>
    </row>
    <row r="83" spans="10:18" x14ac:dyDescent="0.2">
      <c r="J83" s="91"/>
      <c r="K83" s="158"/>
      <c r="L83" s="157"/>
      <c r="M83" s="157"/>
      <c r="N83" s="157"/>
      <c r="O83" s="91"/>
      <c r="P83" s="91"/>
    </row>
    <row r="84" spans="10:18" x14ac:dyDescent="0.2">
      <c r="J84" s="91"/>
      <c r="K84" s="95"/>
      <c r="L84" s="95"/>
      <c r="M84" s="95"/>
      <c r="N84" s="95"/>
      <c r="O84" s="91"/>
      <c r="P84" s="91"/>
    </row>
    <row r="85" spans="10:18" x14ac:dyDescent="0.2">
      <c r="J85" s="91"/>
      <c r="K85" s="91"/>
      <c r="L85" s="91"/>
      <c r="M85" s="91"/>
      <c r="N85" s="91"/>
      <c r="O85" s="91"/>
      <c r="P85" s="91"/>
    </row>
    <row r="86" spans="10:18" x14ac:dyDescent="0.2">
      <c r="J86" s="91"/>
      <c r="K86" s="91"/>
      <c r="L86" s="91"/>
      <c r="M86" s="91"/>
      <c r="N86" s="91"/>
      <c r="O86" s="91"/>
      <c r="P86" s="91"/>
    </row>
    <row r="87" spans="10:18" x14ac:dyDescent="0.2">
      <c r="J87" s="158"/>
      <c r="K87" s="91"/>
      <c r="L87" s="91"/>
      <c r="M87" s="91"/>
      <c r="N87" s="91"/>
      <c r="O87" s="91"/>
      <c r="P87" s="91"/>
      <c r="Q87" s="91"/>
      <c r="R87" s="62"/>
    </row>
    <row r="88" spans="10:18" x14ac:dyDescent="0.2">
      <c r="J88" s="91"/>
      <c r="K88" s="91"/>
      <c r="L88" s="91"/>
      <c r="M88" s="91"/>
      <c r="N88" s="91"/>
      <c r="O88" s="91"/>
      <c r="P88" s="91"/>
      <c r="Q88" s="91"/>
      <c r="R88" s="62"/>
    </row>
    <row r="89" spans="10:18" x14ac:dyDescent="0.2">
      <c r="J89" s="152"/>
      <c r="K89" s="153"/>
      <c r="L89" s="91"/>
      <c r="M89" s="91"/>
      <c r="N89" s="91"/>
      <c r="O89" s="91"/>
      <c r="P89" s="91"/>
      <c r="Q89" s="91"/>
      <c r="R89" s="62"/>
    </row>
    <row r="90" spans="10:18" x14ac:dyDescent="0.2">
      <c r="J90" s="91"/>
      <c r="K90" s="153"/>
      <c r="L90" s="91"/>
      <c r="M90" s="91"/>
      <c r="N90" s="91"/>
      <c r="O90" s="91"/>
      <c r="P90" s="91"/>
    </row>
    <row r="91" spans="10:18" x14ac:dyDescent="0.2">
      <c r="J91" s="91"/>
      <c r="K91" s="153"/>
      <c r="L91" s="91"/>
      <c r="M91" s="91"/>
      <c r="N91" s="91"/>
      <c r="O91" s="91"/>
      <c r="P91" s="91"/>
    </row>
    <row r="92" spans="10:18" x14ac:dyDescent="0.2">
      <c r="J92" s="91"/>
      <c r="K92" s="153"/>
      <c r="L92" s="91"/>
      <c r="M92" s="91"/>
      <c r="N92" s="91"/>
      <c r="O92" s="91"/>
      <c r="P92" s="91"/>
    </row>
    <row r="93" spans="10:18" x14ac:dyDescent="0.2">
      <c r="J93" s="91"/>
      <c r="K93" s="153"/>
      <c r="L93" s="91"/>
      <c r="M93" s="91"/>
      <c r="N93" s="91"/>
      <c r="O93" s="91"/>
      <c r="P93" s="91"/>
    </row>
    <row r="94" spans="10:18" x14ac:dyDescent="0.2">
      <c r="J94" s="152"/>
      <c r="K94" s="153"/>
      <c r="L94" s="91"/>
      <c r="M94" s="91"/>
      <c r="N94" s="91"/>
      <c r="O94" s="91"/>
      <c r="P94" s="91"/>
    </row>
    <row r="95" spans="10:18" x14ac:dyDescent="0.2">
      <c r="J95" s="91"/>
      <c r="K95" s="153"/>
      <c r="L95" s="91"/>
      <c r="M95" s="91"/>
      <c r="N95" s="91"/>
      <c r="O95" s="91"/>
      <c r="P95" s="91"/>
    </row>
    <row r="96" spans="10:18" x14ac:dyDescent="0.2">
      <c r="J96" s="91"/>
      <c r="K96" s="153"/>
      <c r="L96" s="91"/>
      <c r="M96" s="91"/>
      <c r="N96" s="91"/>
      <c r="O96" s="91"/>
      <c r="P96" s="91"/>
    </row>
    <row r="97" spans="10:16" x14ac:dyDescent="0.2">
      <c r="J97" s="91"/>
      <c r="K97" s="153"/>
      <c r="L97" s="91"/>
      <c r="M97" s="91"/>
      <c r="N97" s="91"/>
      <c r="O97" s="91"/>
      <c r="P97" s="91"/>
    </row>
    <row r="98" spans="10:16" x14ac:dyDescent="0.2">
      <c r="J98" s="152"/>
      <c r="K98" s="153"/>
      <c r="L98" s="91"/>
      <c r="M98" s="91"/>
      <c r="N98" s="91"/>
      <c r="O98" s="91"/>
      <c r="P98" s="91"/>
    </row>
    <row r="99" spans="10:16" x14ac:dyDescent="0.2">
      <c r="J99" s="152"/>
      <c r="K99" s="153"/>
      <c r="L99" s="91"/>
      <c r="M99" s="91"/>
      <c r="N99" s="91"/>
      <c r="O99" s="91"/>
      <c r="P99" s="91"/>
    </row>
    <row r="100" spans="10:16" x14ac:dyDescent="0.2">
      <c r="J100" s="152"/>
      <c r="K100" s="153"/>
      <c r="L100" s="91"/>
      <c r="M100" s="91"/>
      <c r="N100" s="91"/>
      <c r="O100" s="91"/>
      <c r="P100" s="91"/>
    </row>
    <row r="101" spans="10:16" x14ac:dyDescent="0.2">
      <c r="J101" s="91"/>
      <c r="K101" s="153"/>
      <c r="L101" s="91"/>
      <c r="M101" s="91"/>
      <c r="N101" s="91"/>
      <c r="O101" s="91"/>
      <c r="P101" s="91"/>
    </row>
  </sheetData>
  <sheetProtection sheet="1" objects="1" scenarios="1"/>
  <sortState xmlns:xlrd2="http://schemas.microsoft.com/office/spreadsheetml/2017/richdata2" ref="F11:G22">
    <sortCondition descending="1" ref="G11:G22"/>
  </sortState>
  <mergeCells count="6">
    <mergeCell ref="K82:L82"/>
    <mergeCell ref="M82:N82"/>
    <mergeCell ref="B2:G4"/>
    <mergeCell ref="K24:L24"/>
    <mergeCell ref="B34:G36"/>
    <mergeCell ref="B70:G74"/>
  </mergeCells>
  <pageMargins left="0.7" right="0.7" top="0.75" bottom="0.75" header="0.3" footer="0.3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tabColor theme="0"/>
    <pageSetUpPr fitToPage="1"/>
  </sheetPr>
  <dimension ref="B2:AC83"/>
  <sheetViews>
    <sheetView workbookViewId="0">
      <selection activeCell="Q26" sqref="Q26"/>
    </sheetView>
  </sheetViews>
  <sheetFormatPr defaultColWidth="9" defaultRowHeight="12.75" x14ac:dyDescent="0.2"/>
  <cols>
    <col min="1" max="1" width="4.125" style="11" customWidth="1"/>
    <col min="2" max="2" width="30.5" style="11" bestFit="1" customWidth="1"/>
    <col min="3" max="3" width="8.625" style="11" bestFit="1" customWidth="1"/>
    <col min="4" max="5" width="8.125" style="11" customWidth="1"/>
    <col min="6" max="6" width="8.625" style="11" bestFit="1" customWidth="1"/>
    <col min="7" max="8" width="8.125" style="11" customWidth="1"/>
    <col min="9" max="9" width="8.625" style="11" bestFit="1" customWidth="1"/>
    <col min="10" max="11" width="8.125" style="11" customWidth="1"/>
    <col min="12" max="12" width="8.625" style="11" bestFit="1" customWidth="1"/>
    <col min="13" max="14" width="8.125" style="11" customWidth="1"/>
    <col min="15" max="15" width="8.625" style="11" bestFit="1" customWidth="1"/>
    <col min="16" max="21" width="8.125" style="11" customWidth="1"/>
    <col min="22" max="23" width="7.25" style="11" customWidth="1"/>
    <col min="24" max="16384" width="9" style="11"/>
  </cols>
  <sheetData>
    <row r="2" spans="2:20" ht="12.75" customHeight="1" x14ac:dyDescent="0.2">
      <c r="B2" s="175" t="s">
        <v>209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"/>
      <c r="S2" s="17"/>
      <c r="T2" s="17"/>
    </row>
    <row r="3" spans="2:20" ht="12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"/>
      <c r="S3" s="17"/>
      <c r="T3" s="17"/>
    </row>
    <row r="4" spans="2:20" ht="12.75" customHeight="1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"/>
      <c r="S4" s="17"/>
      <c r="T4" s="17"/>
    </row>
    <row r="5" spans="2:20" x14ac:dyDescent="0.2">
      <c r="R5" s="17"/>
      <c r="S5" s="17"/>
      <c r="T5" s="17"/>
    </row>
    <row r="6" spans="2:20" s="17" customFormat="1" ht="24.95" customHeight="1" x14ac:dyDescent="0.2">
      <c r="B6" s="194" t="s">
        <v>210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</row>
    <row r="7" spans="2:20" ht="15" customHeight="1" x14ac:dyDescent="0.2">
      <c r="B7" s="195" t="s">
        <v>3</v>
      </c>
      <c r="C7" s="203" t="s">
        <v>84</v>
      </c>
      <c r="D7" s="204"/>
      <c r="E7" s="204"/>
      <c r="F7" s="199" t="s">
        <v>14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"/>
      <c r="S7" s="1"/>
    </row>
    <row r="8" spans="2:20" ht="27.75" customHeight="1" x14ac:dyDescent="0.2">
      <c r="B8" s="196"/>
      <c r="C8" s="205"/>
      <c r="D8" s="205"/>
      <c r="E8" s="205"/>
      <c r="F8" s="206" t="s">
        <v>7</v>
      </c>
      <c r="G8" s="206"/>
      <c r="H8" s="206"/>
      <c r="I8" s="206" t="s">
        <v>8</v>
      </c>
      <c r="J8" s="206"/>
      <c r="K8" s="206"/>
      <c r="L8" s="206" t="s">
        <v>2</v>
      </c>
      <c r="M8" s="206"/>
      <c r="N8" s="206"/>
      <c r="O8" s="206" t="s">
        <v>6</v>
      </c>
      <c r="P8" s="206"/>
      <c r="Q8" s="206"/>
      <c r="R8" s="1"/>
      <c r="S8" s="1"/>
    </row>
    <row r="9" spans="2:20" ht="39" customHeight="1" x14ac:dyDescent="0.2">
      <c r="B9" s="2"/>
      <c r="C9" s="41" t="s">
        <v>133</v>
      </c>
      <c r="D9" s="42" t="s">
        <v>121</v>
      </c>
      <c r="E9" s="42" t="s">
        <v>122</v>
      </c>
      <c r="F9" s="41" t="s">
        <v>133</v>
      </c>
      <c r="G9" s="42" t="s">
        <v>121</v>
      </c>
      <c r="H9" s="42" t="s">
        <v>122</v>
      </c>
      <c r="I9" s="41" t="s">
        <v>133</v>
      </c>
      <c r="J9" s="42" t="s">
        <v>121</v>
      </c>
      <c r="K9" s="42" t="s">
        <v>122</v>
      </c>
      <c r="L9" s="41" t="s">
        <v>133</v>
      </c>
      <c r="M9" s="42" t="s">
        <v>121</v>
      </c>
      <c r="N9" s="42" t="s">
        <v>122</v>
      </c>
      <c r="O9" s="41" t="s">
        <v>133</v>
      </c>
      <c r="P9" s="42" t="s">
        <v>121</v>
      </c>
      <c r="Q9" s="42" t="s">
        <v>122</v>
      </c>
      <c r="R9" s="1"/>
      <c r="S9" s="1"/>
    </row>
    <row r="10" spans="2:20" x14ac:dyDescent="0.2">
      <c r="B10" s="1" t="s">
        <v>57</v>
      </c>
      <c r="C10" s="9">
        <f>'[1]1. Province'!C10</f>
        <v>108413</v>
      </c>
      <c r="D10" s="4">
        <f>'[1]1. Province'!D10</f>
        <v>1400</v>
      </c>
      <c r="E10" s="6">
        <f>'[1]1. Province'!E10</f>
        <v>1.3100000000000001E-2</v>
      </c>
      <c r="F10" s="9">
        <f>'[1]1. Province'!F10</f>
        <v>5694</v>
      </c>
      <c r="G10" s="4">
        <f>'[1]1. Province'!G10</f>
        <v>121</v>
      </c>
      <c r="H10" s="6">
        <f>'[1]1. Province'!H10</f>
        <v>2.1700000000000001E-2</v>
      </c>
      <c r="I10" s="9">
        <f>'[1]1. Province'!I10</f>
        <v>34972</v>
      </c>
      <c r="J10" s="4">
        <f>'[1]1. Province'!J10</f>
        <v>166</v>
      </c>
      <c r="K10" s="6">
        <f>'[1]1. Province'!K10</f>
        <v>4.7999999999999996E-3</v>
      </c>
      <c r="L10" s="9">
        <f>'[1]1. Province'!L10</f>
        <v>67447</v>
      </c>
      <c r="M10" s="4">
        <f>'[1]1. Province'!M10</f>
        <v>1082</v>
      </c>
      <c r="N10" s="6">
        <f>'[1]1. Province'!N10</f>
        <v>1.6299999999999999E-2</v>
      </c>
      <c r="O10" s="9">
        <f>'[1]1. Province'!O10</f>
        <v>300</v>
      </c>
      <c r="P10" s="4">
        <f>'[1]1. Province'!P10</f>
        <v>31</v>
      </c>
      <c r="Q10" s="6">
        <f>'[1]1. Province'!Q10</f>
        <v>0.1152</v>
      </c>
      <c r="R10" s="1"/>
      <c r="S10" s="1"/>
    </row>
    <row r="11" spans="2:20" x14ac:dyDescent="0.2">
      <c r="B11" s="1" t="s">
        <v>58</v>
      </c>
      <c r="C11" s="9">
        <f>'[1]1. Province'!C11</f>
        <v>135689</v>
      </c>
      <c r="D11" s="4">
        <f>'[1]1. Province'!D11</f>
        <v>2253</v>
      </c>
      <c r="E11" s="6">
        <f>'[1]1. Province'!E11</f>
        <v>1.6899999999999998E-2</v>
      </c>
      <c r="F11" s="9">
        <f>'[1]1. Province'!F11</f>
        <v>11602</v>
      </c>
      <c r="G11" s="4">
        <f>'[1]1. Province'!G11</f>
        <v>25</v>
      </c>
      <c r="H11" s="6">
        <f>'[1]1. Province'!H11</f>
        <v>2.2000000000000001E-3</v>
      </c>
      <c r="I11" s="9">
        <f>'[1]1. Province'!I11</f>
        <v>38067</v>
      </c>
      <c r="J11" s="4">
        <f>'[1]1. Province'!J11</f>
        <v>451</v>
      </c>
      <c r="K11" s="6">
        <f>'[1]1. Province'!K11</f>
        <v>1.2E-2</v>
      </c>
      <c r="L11" s="9">
        <f>'[1]1. Province'!L11</f>
        <v>85652</v>
      </c>
      <c r="M11" s="4">
        <f>'[1]1. Province'!M11</f>
        <v>1693</v>
      </c>
      <c r="N11" s="6">
        <f>'[1]1. Province'!N11</f>
        <v>2.0199999999999999E-2</v>
      </c>
      <c r="O11" s="9">
        <f>'[1]1. Province'!O11</f>
        <v>368</v>
      </c>
      <c r="P11" s="4">
        <f>'[1]1. Province'!P11</f>
        <v>84</v>
      </c>
      <c r="Q11" s="6">
        <f>'[1]1. Province'!Q11</f>
        <v>0.29580000000000001</v>
      </c>
      <c r="R11" s="1"/>
      <c r="S11" s="1"/>
    </row>
    <row r="12" spans="2:20" x14ac:dyDescent="0.2">
      <c r="B12" s="1" t="s">
        <v>59</v>
      </c>
      <c r="C12" s="9">
        <f>'[1]1. Province'!C12</f>
        <v>55286</v>
      </c>
      <c r="D12" s="4">
        <f>'[1]1. Province'!D12</f>
        <v>763</v>
      </c>
      <c r="E12" s="6">
        <f>'[1]1. Province'!E12</f>
        <v>1.4E-2</v>
      </c>
      <c r="F12" s="9">
        <f>'[1]1. Province'!F12</f>
        <v>2249</v>
      </c>
      <c r="G12" s="4">
        <f>'[1]1. Province'!G12</f>
        <v>16</v>
      </c>
      <c r="H12" s="6">
        <f>'[1]1. Province'!H12</f>
        <v>7.1999999999999998E-3</v>
      </c>
      <c r="I12" s="9">
        <f>'[1]1. Province'!I12</f>
        <v>16733</v>
      </c>
      <c r="J12" s="4">
        <f>'[1]1. Province'!J12</f>
        <v>175</v>
      </c>
      <c r="K12" s="6">
        <f>'[1]1. Province'!K12</f>
        <v>1.06E-2</v>
      </c>
      <c r="L12" s="9">
        <f>'[1]1. Province'!L12</f>
        <v>36212</v>
      </c>
      <c r="M12" s="4">
        <f>'[1]1. Province'!M12</f>
        <v>548</v>
      </c>
      <c r="N12" s="6">
        <f>'[1]1. Province'!N12</f>
        <v>1.54E-2</v>
      </c>
      <c r="O12" s="9">
        <f>'[1]1. Province'!O12</f>
        <v>92</v>
      </c>
      <c r="P12" s="4">
        <f>'[1]1. Province'!P12</f>
        <v>24</v>
      </c>
      <c r="Q12" s="6">
        <f>'[1]1. Province'!Q12</f>
        <v>0.35289999999999999</v>
      </c>
      <c r="R12" s="1"/>
      <c r="S12" s="1"/>
    </row>
    <row r="13" spans="2:20" x14ac:dyDescent="0.2">
      <c r="B13" s="1" t="s">
        <v>60</v>
      </c>
      <c r="C13" s="9">
        <f>'[1]1. Province'!C13</f>
        <v>33551</v>
      </c>
      <c r="D13" s="4">
        <f>'[1]1. Province'!D13</f>
        <v>320</v>
      </c>
      <c r="E13" s="6">
        <f>'[1]1. Province'!E13</f>
        <v>9.5999999999999992E-3</v>
      </c>
      <c r="F13" s="9">
        <f>'[1]1. Province'!F13</f>
        <v>4530</v>
      </c>
      <c r="G13" s="4">
        <f>'[1]1. Province'!G13</f>
        <v>-41</v>
      </c>
      <c r="H13" s="6">
        <f>'[1]1. Province'!H13</f>
        <v>-8.9999999999999993E-3</v>
      </c>
      <c r="I13" s="9">
        <f>'[1]1. Province'!I13</f>
        <v>9133</v>
      </c>
      <c r="J13" s="4">
        <f>'[1]1. Province'!J13</f>
        <v>73</v>
      </c>
      <c r="K13" s="6">
        <f>'[1]1. Province'!K13</f>
        <v>8.0999999999999996E-3</v>
      </c>
      <c r="L13" s="9">
        <f>'[1]1. Province'!L13</f>
        <v>19817</v>
      </c>
      <c r="M13" s="4">
        <f>'[1]1. Province'!M13</f>
        <v>274</v>
      </c>
      <c r="N13" s="6">
        <f>'[1]1. Province'!N13</f>
        <v>1.4E-2</v>
      </c>
      <c r="O13" s="9">
        <f>'[1]1. Province'!O13</f>
        <v>71</v>
      </c>
      <c r="P13" s="4">
        <f>'[1]1. Province'!P13</f>
        <v>14</v>
      </c>
      <c r="Q13" s="6">
        <f>'[1]1. Province'!Q13</f>
        <v>0.24560000000000001</v>
      </c>
      <c r="R13" s="1"/>
      <c r="S13" s="1"/>
    </row>
    <row r="14" spans="2:20" x14ac:dyDescent="0.2">
      <c r="B14" s="1" t="s">
        <v>61</v>
      </c>
      <c r="C14" s="9">
        <f>'[1]1. Province'!C14</f>
        <v>30371</v>
      </c>
      <c r="D14" s="4">
        <f>'[1]1. Province'!D14</f>
        <v>366</v>
      </c>
      <c r="E14" s="6">
        <f>'[1]1. Province'!E14</f>
        <v>1.2200000000000001E-2</v>
      </c>
      <c r="F14" s="9">
        <f>'[1]1. Province'!F14</f>
        <v>1230</v>
      </c>
      <c r="G14" s="4">
        <f>'[1]1. Province'!G14</f>
        <v>0</v>
      </c>
      <c r="H14" s="160" t="s">
        <v>252</v>
      </c>
      <c r="I14" s="9">
        <f>'[1]1. Province'!I14</f>
        <v>9618</v>
      </c>
      <c r="J14" s="4">
        <f>'[1]1. Province'!J14</f>
        <v>33</v>
      </c>
      <c r="K14" s="6">
        <f>'[1]1. Province'!K14</f>
        <v>3.3999999999999998E-3</v>
      </c>
      <c r="L14" s="9">
        <f>'[1]1. Province'!L14</f>
        <v>19446</v>
      </c>
      <c r="M14" s="4">
        <f>'[1]1. Province'!M14</f>
        <v>329</v>
      </c>
      <c r="N14" s="6">
        <f>'[1]1. Province'!N14</f>
        <v>1.72E-2</v>
      </c>
      <c r="O14" s="9">
        <f>'[1]1. Province'!O14</f>
        <v>77</v>
      </c>
      <c r="P14" s="4">
        <f>'[1]1. Province'!P14</f>
        <v>4</v>
      </c>
      <c r="Q14" s="6">
        <f>'[1]1. Province'!Q14</f>
        <v>5.4800000000000001E-2</v>
      </c>
      <c r="R14" s="1"/>
      <c r="S14" s="1"/>
    </row>
    <row r="15" spans="2:20" x14ac:dyDescent="0.2">
      <c r="B15" s="1" t="s">
        <v>62</v>
      </c>
      <c r="C15" s="9">
        <f>'[1]1. Province'!C15</f>
        <v>18792</v>
      </c>
      <c r="D15" s="4">
        <f>'[1]1. Province'!D15</f>
        <v>-369</v>
      </c>
      <c r="E15" s="6">
        <f>'[1]1. Province'!E15</f>
        <v>-1.9300000000000001E-2</v>
      </c>
      <c r="F15" s="9">
        <f>'[1]1. Province'!F15</f>
        <v>1486</v>
      </c>
      <c r="G15" s="4">
        <f>'[1]1. Province'!G15</f>
        <v>-15</v>
      </c>
      <c r="H15" s="6">
        <f>'[1]1. Province'!H15</f>
        <v>-0.01</v>
      </c>
      <c r="I15" s="9">
        <f>'[1]1. Province'!I15</f>
        <v>5433</v>
      </c>
      <c r="J15" s="4">
        <f>'[1]1. Province'!J15</f>
        <v>-270</v>
      </c>
      <c r="K15" s="6">
        <f>'[1]1. Province'!K15</f>
        <v>-4.7300000000000002E-2</v>
      </c>
      <c r="L15" s="9">
        <f>'[1]1. Province'!L15</f>
        <v>11822</v>
      </c>
      <c r="M15" s="4">
        <f>'[1]1. Province'!M15</f>
        <v>-91</v>
      </c>
      <c r="N15" s="6">
        <f>'[1]1. Province'!N15</f>
        <v>-7.6E-3</v>
      </c>
      <c r="O15" s="9">
        <f>'[1]1. Province'!O15</f>
        <v>51</v>
      </c>
      <c r="P15" s="4">
        <f>'[1]1. Province'!P15</f>
        <v>7</v>
      </c>
      <c r="Q15" s="6">
        <f>'[1]1. Province'!Q15</f>
        <v>0.15909999999999999</v>
      </c>
      <c r="R15" s="1"/>
      <c r="S15" s="1"/>
    </row>
    <row r="16" spans="2:20" x14ac:dyDescent="0.2">
      <c r="B16" s="1" t="s">
        <v>63</v>
      </c>
      <c r="C16" s="9">
        <f>'[1]1. Province'!C16</f>
        <v>42687</v>
      </c>
      <c r="D16" s="4">
        <f>'[1]1. Province'!D16</f>
        <v>-522</v>
      </c>
      <c r="E16" s="6">
        <f>'[1]1. Province'!E16</f>
        <v>-1.21E-2</v>
      </c>
      <c r="F16" s="9">
        <f>'[1]1. Province'!F16</f>
        <v>8139</v>
      </c>
      <c r="G16" s="4">
        <f>'[1]1. Province'!G16</f>
        <v>-90</v>
      </c>
      <c r="H16" s="6">
        <f>'[1]1. Province'!H16</f>
        <v>-1.09E-2</v>
      </c>
      <c r="I16" s="9">
        <f>'[1]1. Province'!I16</f>
        <v>10962</v>
      </c>
      <c r="J16" s="4">
        <f>'[1]1. Province'!J16</f>
        <v>-429</v>
      </c>
      <c r="K16" s="6">
        <f>'[1]1. Province'!K16</f>
        <v>-3.7699999999999997E-2</v>
      </c>
      <c r="L16" s="9">
        <f>'[1]1. Province'!L16</f>
        <v>23516</v>
      </c>
      <c r="M16" s="4">
        <f>'[1]1. Province'!M16</f>
        <v>-11</v>
      </c>
      <c r="N16" s="6">
        <f>'[1]1. Province'!N16</f>
        <v>-5.0000000000000001E-4</v>
      </c>
      <c r="O16" s="9">
        <f>'[1]1. Province'!O16</f>
        <v>70</v>
      </c>
      <c r="P16" s="4">
        <f>'[1]1. Province'!P16</f>
        <v>8</v>
      </c>
      <c r="Q16" s="6">
        <f>'[1]1. Province'!Q16</f>
        <v>0.129</v>
      </c>
      <c r="R16" s="1"/>
      <c r="S16" s="1"/>
    </row>
    <row r="17" spans="2:19" x14ac:dyDescent="0.2">
      <c r="B17" s="1" t="s">
        <v>64</v>
      </c>
      <c r="C17" s="9">
        <f>'[1]1. Province'!C17</f>
        <v>392624</v>
      </c>
      <c r="D17" s="4">
        <f>'[1]1. Province'!D17</f>
        <v>3066</v>
      </c>
      <c r="E17" s="6">
        <f>'[1]1. Province'!E17</f>
        <v>7.9000000000000008E-3</v>
      </c>
      <c r="F17" s="9">
        <f>'[1]1. Province'!F17</f>
        <v>3902</v>
      </c>
      <c r="G17" s="4">
        <f>'[1]1. Province'!G17</f>
        <v>15</v>
      </c>
      <c r="H17" s="6">
        <f>'[1]1. Province'!H17</f>
        <v>3.8999999999999998E-3</v>
      </c>
      <c r="I17" s="9">
        <f>'[1]1. Province'!I17</f>
        <v>84902</v>
      </c>
      <c r="J17" s="4">
        <f>'[1]1. Province'!J17</f>
        <v>-964</v>
      </c>
      <c r="K17" s="6">
        <f>'[1]1. Province'!K17</f>
        <v>-1.12E-2</v>
      </c>
      <c r="L17" s="9">
        <f>'[1]1. Province'!L17</f>
        <v>301689</v>
      </c>
      <c r="M17" s="4">
        <f>'[1]1. Province'!M17</f>
        <v>3808</v>
      </c>
      <c r="N17" s="6">
        <f>'[1]1. Province'!N17</f>
        <v>1.2800000000000001E-2</v>
      </c>
      <c r="O17" s="9">
        <f>'[1]1. Province'!O17</f>
        <v>2131</v>
      </c>
      <c r="P17" s="4">
        <f>'[1]1. Province'!P17</f>
        <v>207</v>
      </c>
      <c r="Q17" s="6">
        <f>'[1]1. Province'!Q17</f>
        <v>0.1076</v>
      </c>
      <c r="R17" s="1"/>
      <c r="S17" s="1"/>
    </row>
    <row r="18" spans="2:19" x14ac:dyDescent="0.2">
      <c r="B18" s="1" t="s">
        <v>65</v>
      </c>
      <c r="C18" s="9">
        <f>'[1]1. Province'!C18</f>
        <v>81478</v>
      </c>
      <c r="D18" s="4">
        <f>'[1]1. Province'!D18</f>
        <v>-74</v>
      </c>
      <c r="E18" s="6">
        <f>'[1]1. Province'!E18</f>
        <v>-8.9999999999999998E-4</v>
      </c>
      <c r="F18" s="9">
        <f>'[1]1. Province'!F18</f>
        <v>954</v>
      </c>
      <c r="G18" s="4">
        <f>'[1]1. Province'!G18</f>
        <v>-9</v>
      </c>
      <c r="H18" s="6">
        <f>'[1]1. Province'!H18</f>
        <v>-9.2999999999999992E-3</v>
      </c>
      <c r="I18" s="9">
        <f>'[1]1. Province'!I18</f>
        <v>24494</v>
      </c>
      <c r="J18" s="4">
        <f>'[1]1. Province'!J18</f>
        <v>-800</v>
      </c>
      <c r="K18" s="6">
        <f>'[1]1. Province'!K18</f>
        <v>-3.1600000000000003E-2</v>
      </c>
      <c r="L18" s="9">
        <f>'[1]1. Province'!L18</f>
        <v>55718</v>
      </c>
      <c r="M18" s="4">
        <f>'[1]1. Province'!M18</f>
        <v>703</v>
      </c>
      <c r="N18" s="6">
        <f>'[1]1. Province'!N18</f>
        <v>1.2800000000000001E-2</v>
      </c>
      <c r="O18" s="9">
        <f>'[1]1. Province'!O18</f>
        <v>312</v>
      </c>
      <c r="P18" s="4">
        <f>'[1]1. Province'!P18</f>
        <v>32</v>
      </c>
      <c r="Q18" s="6">
        <f>'[1]1. Province'!Q18</f>
        <v>0.1143</v>
      </c>
      <c r="R18" s="1"/>
      <c r="S18" s="1"/>
    </row>
    <row r="19" spans="2:19" x14ac:dyDescent="0.2">
      <c r="B19" s="1" t="s">
        <v>66</v>
      </c>
      <c r="C19" s="9">
        <f>'[1]1. Province'!C19</f>
        <v>52085</v>
      </c>
      <c r="D19" s="4">
        <f>'[1]1. Province'!D19</f>
        <v>452</v>
      </c>
      <c r="E19" s="6">
        <f>'[1]1. Province'!E19</f>
        <v>8.8000000000000005E-3</v>
      </c>
      <c r="F19" s="9">
        <f>'[1]1. Province'!F19</f>
        <v>6460</v>
      </c>
      <c r="G19" s="4">
        <f>'[1]1. Province'!G19</f>
        <v>-77</v>
      </c>
      <c r="H19" s="6">
        <f>'[1]1. Province'!H19</f>
        <v>-1.18E-2</v>
      </c>
      <c r="I19" s="9">
        <f>'[1]1. Province'!I19</f>
        <v>14710</v>
      </c>
      <c r="J19" s="4">
        <f>'[1]1. Province'!J19</f>
        <v>178</v>
      </c>
      <c r="K19" s="6">
        <f>'[1]1. Province'!K19</f>
        <v>1.2200000000000001E-2</v>
      </c>
      <c r="L19" s="9">
        <f>'[1]1. Province'!L19</f>
        <v>30799</v>
      </c>
      <c r="M19" s="4">
        <f>'[1]1. Province'!M19</f>
        <v>330</v>
      </c>
      <c r="N19" s="6">
        <f>'[1]1. Province'!N19</f>
        <v>1.0800000000000001E-2</v>
      </c>
      <c r="O19" s="9">
        <f>'[1]1. Province'!O19</f>
        <v>116</v>
      </c>
      <c r="P19" s="4">
        <f>'[1]1. Province'!P19</f>
        <v>21</v>
      </c>
      <c r="Q19" s="6">
        <f>'[1]1. Province'!Q19</f>
        <v>0.22109999999999999</v>
      </c>
      <c r="R19" s="1"/>
      <c r="S19" s="1"/>
    </row>
    <row r="20" spans="2:19" x14ac:dyDescent="0.2">
      <c r="B20" s="1" t="s">
        <v>67</v>
      </c>
      <c r="C20" s="9">
        <f>'[1]1. Province'!C20</f>
        <v>18576</v>
      </c>
      <c r="D20" s="4">
        <f>'[1]1. Province'!D20</f>
        <v>208</v>
      </c>
      <c r="E20" s="6">
        <f>'[1]1. Province'!E20</f>
        <v>1.1299999999999999E-2</v>
      </c>
      <c r="F20" s="9">
        <f>'[1]1. Province'!F20</f>
        <v>2520</v>
      </c>
      <c r="G20" s="4">
        <f>'[1]1. Province'!G20</f>
        <v>36</v>
      </c>
      <c r="H20" s="6">
        <f>'[1]1. Province'!H20</f>
        <v>1.4500000000000001E-2</v>
      </c>
      <c r="I20" s="9">
        <f>'[1]1. Province'!I20</f>
        <v>4560</v>
      </c>
      <c r="J20" s="4">
        <f>'[1]1. Province'!J20</f>
        <v>6</v>
      </c>
      <c r="K20" s="6">
        <f>'[1]1. Province'!K20</f>
        <v>1.2999999999999999E-3</v>
      </c>
      <c r="L20" s="9">
        <f>'[1]1. Province'!L20</f>
        <v>11464</v>
      </c>
      <c r="M20" s="4">
        <f>'[1]1. Province'!M20</f>
        <v>160</v>
      </c>
      <c r="N20" s="6">
        <f>'[1]1. Province'!N20</f>
        <v>1.4200000000000001E-2</v>
      </c>
      <c r="O20" s="9">
        <f>'[1]1. Province'!O20</f>
        <v>32</v>
      </c>
      <c r="P20" s="4">
        <f>'[1]1. Province'!P20</f>
        <v>6</v>
      </c>
      <c r="Q20" s="6">
        <f>'[1]1. Province'!Q20</f>
        <v>0.23080000000000001</v>
      </c>
      <c r="R20" s="1"/>
      <c r="S20" s="1"/>
    </row>
    <row r="21" spans="2:19" x14ac:dyDescent="0.2">
      <c r="B21" s="1" t="s">
        <v>68</v>
      </c>
      <c r="C21" s="9">
        <f>'[1]1. Province'!C21</f>
        <v>76750</v>
      </c>
      <c r="D21" s="4">
        <f>'[1]1. Province'!D21</f>
        <v>1429</v>
      </c>
      <c r="E21" s="6">
        <f>'[1]1. Province'!E21</f>
        <v>1.9E-2</v>
      </c>
      <c r="F21" s="9">
        <f>'[1]1. Province'!F21</f>
        <v>1866</v>
      </c>
      <c r="G21" s="4">
        <f>'[1]1. Province'!G21</f>
        <v>43</v>
      </c>
      <c r="H21" s="6">
        <f>'[1]1. Province'!H21</f>
        <v>2.3599999999999999E-2</v>
      </c>
      <c r="I21" s="9">
        <f>'[1]1. Province'!I21</f>
        <v>23188</v>
      </c>
      <c r="J21" s="4">
        <f>'[1]1. Province'!J21</f>
        <v>446</v>
      </c>
      <c r="K21" s="6">
        <f>'[1]1. Province'!K21</f>
        <v>1.9599999999999999E-2</v>
      </c>
      <c r="L21" s="9">
        <f>'[1]1. Province'!L21</f>
        <v>51480</v>
      </c>
      <c r="M21" s="4">
        <f>'[1]1. Province'!M21</f>
        <v>925</v>
      </c>
      <c r="N21" s="6">
        <f>'[1]1. Province'!N21</f>
        <v>1.83E-2</v>
      </c>
      <c r="O21" s="9">
        <f>'[1]1. Province'!O21</f>
        <v>216</v>
      </c>
      <c r="P21" s="4">
        <f>'[1]1. Province'!P21</f>
        <v>15</v>
      </c>
      <c r="Q21" s="6">
        <f>'[1]1. Province'!Q21</f>
        <v>7.46E-2</v>
      </c>
      <c r="R21" s="1"/>
      <c r="S21" s="1"/>
    </row>
    <row r="22" spans="2:19" s="31" customFormat="1" ht="21" customHeight="1" x14ac:dyDescent="0.2">
      <c r="B22" s="30" t="s">
        <v>77</v>
      </c>
      <c r="C22" s="9">
        <f>'1. Macrosettori'!C19</f>
        <v>1046302</v>
      </c>
      <c r="D22" s="4">
        <f>'1. Macrosettori'!D19</f>
        <v>9292</v>
      </c>
      <c r="E22" s="6">
        <f>'1. Macrosettori'!E19</f>
        <v>8.9603764669578881E-3</v>
      </c>
      <c r="F22" s="9">
        <f>'1. Macrosettori'!F19</f>
        <v>50632</v>
      </c>
      <c r="G22" s="4">
        <f>'1. Macrosettori'!G19</f>
        <v>24</v>
      </c>
      <c r="H22" s="172">
        <f>'1. Macrosettori'!H19</f>
        <v>4.7423332279481503E-4</v>
      </c>
      <c r="I22" s="9">
        <f>'1. Macrosettori'!I19</f>
        <v>276772</v>
      </c>
      <c r="J22" s="4">
        <f>'1. Macrosettori'!J19</f>
        <v>-935</v>
      </c>
      <c r="K22" s="6">
        <f>'1. Macrosettori'!K19</f>
        <v>-3.3668578753866486E-3</v>
      </c>
      <c r="L22" s="9">
        <f>'1. Macrosettori'!L19</f>
        <v>715062</v>
      </c>
      <c r="M22" s="4">
        <f>'1. Macrosettori'!M19</f>
        <v>9750</v>
      </c>
      <c r="N22" s="6">
        <f>'1. Macrosettori'!N19</f>
        <v>1.3823669524976181E-2</v>
      </c>
      <c r="O22" s="9">
        <f>'1. Macrosettori'!O19</f>
        <v>3836</v>
      </c>
      <c r="P22" s="4">
        <f>'1. Macrosettori'!P19</f>
        <v>453</v>
      </c>
      <c r="Q22" s="6">
        <f>'1. Macrosettori'!Q19</f>
        <v>0.13390481820869052</v>
      </c>
    </row>
    <row r="23" spans="2:19" ht="24.95" customHeight="1" x14ac:dyDescent="0.2">
      <c r="B23" s="193" t="s">
        <v>36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</row>
    <row r="26" spans="2:19" s="17" customFormat="1" ht="24.95" customHeight="1" x14ac:dyDescent="0.2">
      <c r="B26" s="202" t="s">
        <v>211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18"/>
      <c r="P26" s="18"/>
      <c r="Q26" s="18"/>
    </row>
    <row r="27" spans="2:19" ht="15" customHeight="1" x14ac:dyDescent="0.2">
      <c r="B27" s="195" t="s">
        <v>35</v>
      </c>
      <c r="C27" s="197" t="s">
        <v>84</v>
      </c>
      <c r="D27" s="197"/>
      <c r="E27" s="197"/>
      <c r="F27" s="199" t="s">
        <v>14</v>
      </c>
      <c r="G27" s="199"/>
      <c r="H27" s="199"/>
      <c r="I27" s="199"/>
      <c r="J27" s="199"/>
      <c r="K27" s="199"/>
      <c r="L27" s="199"/>
      <c r="M27" s="199"/>
      <c r="N27" s="199"/>
    </row>
    <row r="28" spans="2:19" ht="30.75" customHeight="1" x14ac:dyDescent="0.2">
      <c r="B28" s="196"/>
      <c r="C28" s="198"/>
      <c r="D28" s="198"/>
      <c r="E28" s="198"/>
      <c r="F28" s="201" t="s">
        <v>0</v>
      </c>
      <c r="G28" s="201"/>
      <c r="H28" s="201"/>
      <c r="I28" s="201" t="s">
        <v>1</v>
      </c>
      <c r="J28" s="201"/>
      <c r="K28" s="201"/>
      <c r="L28" s="201" t="s">
        <v>2</v>
      </c>
      <c r="M28" s="201"/>
      <c r="N28" s="201"/>
    </row>
    <row r="29" spans="2:19" ht="42" customHeight="1" x14ac:dyDescent="0.2">
      <c r="B29" s="2"/>
      <c r="C29" s="41" t="s">
        <v>133</v>
      </c>
      <c r="D29" s="42" t="s">
        <v>121</v>
      </c>
      <c r="E29" s="42" t="s">
        <v>122</v>
      </c>
      <c r="F29" s="41" t="s">
        <v>133</v>
      </c>
      <c r="G29" s="42" t="s">
        <v>121</v>
      </c>
      <c r="H29" s="42" t="s">
        <v>122</v>
      </c>
      <c r="I29" s="41" t="s">
        <v>133</v>
      </c>
      <c r="J29" s="42" t="s">
        <v>121</v>
      </c>
      <c r="K29" s="42" t="s">
        <v>122</v>
      </c>
      <c r="L29" s="41" t="s">
        <v>133</v>
      </c>
      <c r="M29" s="42" t="s">
        <v>121</v>
      </c>
      <c r="N29" s="42" t="s">
        <v>122</v>
      </c>
    </row>
    <row r="30" spans="2:19" x14ac:dyDescent="0.2">
      <c r="B30" s="1" t="s">
        <v>57</v>
      </c>
      <c r="C30" s="9">
        <f>'[1]1. Province'!C30</f>
        <v>67447</v>
      </c>
      <c r="D30" s="4">
        <f>'[1]1. Province'!D30</f>
        <v>1082</v>
      </c>
      <c r="E30" s="6">
        <f>'[1]1. Province'!E30</f>
        <v>1.6299999999999999E-2</v>
      </c>
      <c r="F30" s="9">
        <f>'[1]1. Province'!F30</f>
        <v>25140</v>
      </c>
      <c r="G30" s="4">
        <f>'[1]1. Province'!G30</f>
        <v>175</v>
      </c>
      <c r="H30" s="6">
        <f>'[1]1. Province'!H30</f>
        <v>7.0000000000000001E-3</v>
      </c>
      <c r="I30" s="9">
        <f>'[1]1. Province'!I30</f>
        <v>8457</v>
      </c>
      <c r="J30" s="4">
        <f>'[1]1. Province'!J30</f>
        <v>72</v>
      </c>
      <c r="K30" s="6">
        <f>'[1]1. Province'!K30</f>
        <v>8.6E-3</v>
      </c>
      <c r="L30" s="9">
        <f>'[1]1. Province'!L30</f>
        <v>33850</v>
      </c>
      <c r="M30" s="4">
        <f>'[1]1. Province'!M30</f>
        <v>835</v>
      </c>
      <c r="N30" s="6">
        <f>'[1]1. Province'!N30</f>
        <v>2.53E-2</v>
      </c>
      <c r="O30" s="6"/>
      <c r="P30" s="4"/>
      <c r="Q30" s="6"/>
    </row>
    <row r="31" spans="2:19" x14ac:dyDescent="0.2">
      <c r="B31" s="1" t="s">
        <v>58</v>
      </c>
      <c r="C31" s="9">
        <f>'[1]1. Province'!C31</f>
        <v>85652</v>
      </c>
      <c r="D31" s="4">
        <f>'[1]1. Province'!D31</f>
        <v>1693</v>
      </c>
      <c r="E31" s="6">
        <f>'[1]1. Province'!E31</f>
        <v>2.0199999999999999E-2</v>
      </c>
      <c r="F31" s="9">
        <f>'[1]1. Province'!F31</f>
        <v>31225</v>
      </c>
      <c r="G31" s="4">
        <f>'[1]1. Province'!G31</f>
        <v>248</v>
      </c>
      <c r="H31" s="6">
        <f>'[1]1. Province'!H31</f>
        <v>8.0000000000000002E-3</v>
      </c>
      <c r="I31" s="9">
        <f>'[1]1. Province'!I31</f>
        <v>11728</v>
      </c>
      <c r="J31" s="4">
        <f>'[1]1. Province'!J31</f>
        <v>196</v>
      </c>
      <c r="K31" s="6">
        <f>'[1]1. Province'!K31</f>
        <v>1.7000000000000001E-2</v>
      </c>
      <c r="L31" s="9">
        <f>'[1]1. Province'!L31</f>
        <v>42699</v>
      </c>
      <c r="M31" s="4">
        <f>'[1]1. Province'!M31</f>
        <v>1249</v>
      </c>
      <c r="N31" s="6">
        <f>'[1]1. Province'!N31</f>
        <v>3.0099999999999998E-2</v>
      </c>
      <c r="O31" s="6"/>
      <c r="P31" s="4"/>
      <c r="Q31" s="6"/>
      <c r="R31" s="1"/>
      <c r="S31" s="1"/>
    </row>
    <row r="32" spans="2:19" x14ac:dyDescent="0.2">
      <c r="B32" s="1" t="s">
        <v>59</v>
      </c>
      <c r="C32" s="9">
        <f>'[1]1. Province'!C32</f>
        <v>36212</v>
      </c>
      <c r="D32" s="4">
        <f>'[1]1. Province'!D32</f>
        <v>548</v>
      </c>
      <c r="E32" s="6">
        <f>'[1]1. Province'!E32</f>
        <v>1.54E-2</v>
      </c>
      <c r="F32" s="9">
        <f>'[1]1. Province'!F32</f>
        <v>12808</v>
      </c>
      <c r="G32" s="4">
        <f>'[1]1. Province'!G32</f>
        <v>25</v>
      </c>
      <c r="H32" s="6">
        <f>'[1]1. Province'!H32</f>
        <v>2E-3</v>
      </c>
      <c r="I32" s="9">
        <f>'[1]1. Province'!I32</f>
        <v>5060</v>
      </c>
      <c r="J32" s="4">
        <f>'[1]1. Province'!J32</f>
        <v>130</v>
      </c>
      <c r="K32" s="6">
        <f>'[1]1. Province'!K32</f>
        <v>2.64E-2</v>
      </c>
      <c r="L32" s="9">
        <f>'[1]1. Province'!L32</f>
        <v>18344</v>
      </c>
      <c r="M32" s="4">
        <f>'[1]1. Province'!M32</f>
        <v>393</v>
      </c>
      <c r="N32" s="6">
        <f>'[1]1. Province'!N32</f>
        <v>2.1899999999999999E-2</v>
      </c>
      <c r="O32" s="6"/>
      <c r="P32" s="4"/>
      <c r="Q32" s="6"/>
      <c r="R32" s="1"/>
      <c r="S32" s="1"/>
    </row>
    <row r="33" spans="2:29" x14ac:dyDescent="0.2">
      <c r="B33" s="1" t="s">
        <v>60</v>
      </c>
      <c r="C33" s="9">
        <f>'[1]1. Province'!C33</f>
        <v>19817</v>
      </c>
      <c r="D33" s="4">
        <f>'[1]1. Province'!D33</f>
        <v>274</v>
      </c>
      <c r="E33" s="6">
        <f>'[1]1. Province'!E33</f>
        <v>1.4E-2</v>
      </c>
      <c r="F33" s="9">
        <f>'[1]1. Province'!F33</f>
        <v>8001</v>
      </c>
      <c r="G33" s="4">
        <f>'[1]1. Province'!G33</f>
        <v>1</v>
      </c>
      <c r="H33" s="160" t="s">
        <v>252</v>
      </c>
      <c r="I33" s="9">
        <f>'[1]1. Province'!I33</f>
        <v>2418</v>
      </c>
      <c r="J33" s="4">
        <f>'[1]1. Province'!J33</f>
        <v>59</v>
      </c>
      <c r="K33" s="6">
        <f>'[1]1. Province'!K33</f>
        <v>2.5000000000000001E-2</v>
      </c>
      <c r="L33" s="9">
        <f>'[1]1. Province'!L33</f>
        <v>9398</v>
      </c>
      <c r="M33" s="4">
        <f>'[1]1. Province'!M33</f>
        <v>214</v>
      </c>
      <c r="N33" s="6">
        <f>'[1]1. Province'!N33</f>
        <v>2.3300000000000001E-2</v>
      </c>
      <c r="O33" s="6"/>
      <c r="P33" s="4"/>
      <c r="Q33" s="6"/>
    </row>
    <row r="34" spans="2:29" x14ac:dyDescent="0.2">
      <c r="B34" s="1" t="s">
        <v>61</v>
      </c>
      <c r="C34" s="9">
        <f>'[1]1. Province'!C34</f>
        <v>19446</v>
      </c>
      <c r="D34" s="4">
        <f>'[1]1. Province'!D34</f>
        <v>329</v>
      </c>
      <c r="E34" s="6">
        <f>'[1]1. Province'!E34</f>
        <v>1.72E-2</v>
      </c>
      <c r="F34" s="9">
        <f>'[1]1. Province'!F34</f>
        <v>7174</v>
      </c>
      <c r="G34" s="4">
        <f>'[1]1. Province'!G34</f>
        <v>72</v>
      </c>
      <c r="H34" s="6">
        <f>'[1]1. Province'!H34</f>
        <v>1.01E-2</v>
      </c>
      <c r="I34" s="9">
        <f>'[1]1. Province'!I34</f>
        <v>2544</v>
      </c>
      <c r="J34" s="4">
        <f>'[1]1. Province'!J34</f>
        <v>90</v>
      </c>
      <c r="K34" s="6">
        <f>'[1]1. Province'!K34</f>
        <v>3.6700000000000003E-2</v>
      </c>
      <c r="L34" s="9">
        <f>'[1]1. Province'!L34</f>
        <v>9728</v>
      </c>
      <c r="M34" s="4">
        <f>'[1]1. Province'!M34</f>
        <v>167</v>
      </c>
      <c r="N34" s="6">
        <f>'[1]1. Province'!N34</f>
        <v>1.7500000000000002E-2</v>
      </c>
      <c r="O34" s="6"/>
      <c r="P34" s="4"/>
      <c r="Q34" s="6"/>
    </row>
    <row r="35" spans="2:29" x14ac:dyDescent="0.2">
      <c r="B35" s="1" t="s">
        <v>62</v>
      </c>
      <c r="C35" s="9">
        <f>'[1]1. Province'!C35</f>
        <v>11822</v>
      </c>
      <c r="D35" s="4">
        <f>'[1]1. Province'!D35</f>
        <v>-91</v>
      </c>
      <c r="E35" s="6">
        <f>'[1]1. Province'!E35</f>
        <v>-7.6E-3</v>
      </c>
      <c r="F35" s="9">
        <f>'[1]1. Province'!F35</f>
        <v>4585</v>
      </c>
      <c r="G35" s="4">
        <f>'[1]1. Province'!G35</f>
        <v>-56</v>
      </c>
      <c r="H35" s="6">
        <f>'[1]1. Province'!H35</f>
        <v>-1.21E-2</v>
      </c>
      <c r="I35" s="9">
        <f>'[1]1. Province'!I35</f>
        <v>1362</v>
      </c>
      <c r="J35" s="4">
        <f>'[1]1. Province'!J35</f>
        <v>-5</v>
      </c>
      <c r="K35" s="6">
        <f>'[1]1. Province'!K35</f>
        <v>-3.7000000000000002E-3</v>
      </c>
      <c r="L35" s="9">
        <f>'[1]1. Province'!L35</f>
        <v>5875</v>
      </c>
      <c r="M35" s="4">
        <f>'[1]1. Province'!M35</f>
        <v>-30</v>
      </c>
      <c r="N35" s="6">
        <f>'[1]1. Province'!N35</f>
        <v>-5.1000000000000004E-3</v>
      </c>
      <c r="O35" s="6"/>
      <c r="P35" s="4"/>
      <c r="Q35" s="6"/>
      <c r="R35" s="1"/>
      <c r="S35" s="1"/>
    </row>
    <row r="36" spans="2:29" x14ac:dyDescent="0.2">
      <c r="B36" s="1" t="s">
        <v>63</v>
      </c>
      <c r="C36" s="9">
        <f>'[1]1. Province'!C36</f>
        <v>23516</v>
      </c>
      <c r="D36" s="4">
        <f>'[1]1. Province'!D36</f>
        <v>-11</v>
      </c>
      <c r="E36" s="6">
        <f>'[1]1. Province'!E36</f>
        <v>-5.0000000000000001E-4</v>
      </c>
      <c r="F36" s="9">
        <f>'[1]1. Province'!F36</f>
        <v>9964</v>
      </c>
      <c r="G36" s="4">
        <f>'[1]1. Province'!G36</f>
        <v>-119</v>
      </c>
      <c r="H36" s="6">
        <f>'[1]1. Province'!H36</f>
        <v>-1.18E-2</v>
      </c>
      <c r="I36" s="9">
        <f>'[1]1. Province'!I36</f>
        <v>2860</v>
      </c>
      <c r="J36" s="4">
        <f>'[1]1. Province'!J36</f>
        <v>-14</v>
      </c>
      <c r="K36" s="6">
        <f>'[1]1. Province'!K36</f>
        <v>-4.8999999999999998E-3</v>
      </c>
      <c r="L36" s="9">
        <f>'[1]1. Province'!L36</f>
        <v>10692</v>
      </c>
      <c r="M36" s="4">
        <f>'[1]1. Province'!M36</f>
        <v>122</v>
      </c>
      <c r="N36" s="6">
        <f>'[1]1. Province'!N36</f>
        <v>1.15E-2</v>
      </c>
      <c r="O36" s="6"/>
    </row>
    <row r="37" spans="2:29" x14ac:dyDescent="0.2">
      <c r="B37" s="1" t="s">
        <v>64</v>
      </c>
      <c r="C37" s="9">
        <f>'[1]1. Province'!C37</f>
        <v>301689</v>
      </c>
      <c r="D37" s="4">
        <f>'[1]1. Province'!D37</f>
        <v>3808</v>
      </c>
      <c r="E37" s="6">
        <f>'[1]1. Province'!E37</f>
        <v>1.2800000000000001E-2</v>
      </c>
      <c r="F37" s="9">
        <f>'[1]1. Province'!F37</f>
        <v>96101</v>
      </c>
      <c r="G37" s="4">
        <f>'[1]1. Province'!G37</f>
        <v>-894</v>
      </c>
      <c r="H37" s="6">
        <f>'[1]1. Province'!H37</f>
        <v>-9.1999999999999998E-3</v>
      </c>
      <c r="I37" s="9">
        <f>'[1]1. Province'!I37</f>
        <v>30982</v>
      </c>
      <c r="J37" s="4">
        <f>'[1]1. Province'!J37</f>
        <v>382</v>
      </c>
      <c r="K37" s="6">
        <f>'[1]1. Province'!K37</f>
        <v>1.2500000000000001E-2</v>
      </c>
      <c r="L37" s="9">
        <f>'[1]1. Province'!L37</f>
        <v>174606</v>
      </c>
      <c r="M37" s="4">
        <f>'[1]1. Province'!M37</f>
        <v>4320</v>
      </c>
      <c r="N37" s="6">
        <f>'[1]1. Province'!N37</f>
        <v>2.5399999999999999E-2</v>
      </c>
      <c r="O37" s="6"/>
    </row>
    <row r="38" spans="2:29" x14ac:dyDescent="0.2">
      <c r="B38" s="1" t="s">
        <v>65</v>
      </c>
      <c r="C38" s="9">
        <f>'[1]1. Province'!C38</f>
        <v>55718</v>
      </c>
      <c r="D38" s="4">
        <f>'[1]1. Province'!D38</f>
        <v>703</v>
      </c>
      <c r="E38" s="6">
        <f>'[1]1. Province'!E38</f>
        <v>1.2800000000000001E-2</v>
      </c>
      <c r="F38" s="9">
        <f>'[1]1. Province'!F38</f>
        <v>21020</v>
      </c>
      <c r="G38" s="4">
        <f>'[1]1. Province'!G38</f>
        <v>-63</v>
      </c>
      <c r="H38" s="6">
        <f>'[1]1. Province'!H38</f>
        <v>-3.0000000000000001E-3</v>
      </c>
      <c r="I38" s="9">
        <f>'[1]1. Province'!I38</f>
        <v>5241</v>
      </c>
      <c r="J38" s="4">
        <f>'[1]1. Province'!J38</f>
        <v>30</v>
      </c>
      <c r="K38" s="6">
        <f>'[1]1. Province'!K38</f>
        <v>5.7999999999999996E-3</v>
      </c>
      <c r="L38" s="9">
        <f>'[1]1. Province'!L38</f>
        <v>29457</v>
      </c>
      <c r="M38" s="4">
        <f>'[1]1. Province'!M38</f>
        <v>736</v>
      </c>
      <c r="N38" s="6">
        <f>'[1]1. Province'!N38</f>
        <v>2.5600000000000001E-2</v>
      </c>
      <c r="O38" s="6"/>
      <c r="R38" s="1"/>
      <c r="S38" s="1"/>
    </row>
    <row r="39" spans="2:29" x14ac:dyDescent="0.2">
      <c r="B39" s="1" t="s">
        <v>66</v>
      </c>
      <c r="C39" s="9">
        <f>'[1]1. Province'!C39</f>
        <v>30799</v>
      </c>
      <c r="D39" s="4">
        <f>'[1]1. Province'!D39</f>
        <v>330</v>
      </c>
      <c r="E39" s="6">
        <f>'[1]1. Province'!E39</f>
        <v>1.0800000000000001E-2</v>
      </c>
      <c r="F39" s="9">
        <f>'[1]1. Province'!F39</f>
        <v>12141</v>
      </c>
      <c r="G39" s="4">
        <f>'[1]1. Province'!G39</f>
        <v>-39</v>
      </c>
      <c r="H39" s="6">
        <f>'[1]1. Province'!H39</f>
        <v>-3.2000000000000002E-3</v>
      </c>
      <c r="I39" s="9">
        <f>'[1]1. Province'!I39</f>
        <v>4152</v>
      </c>
      <c r="J39" s="4">
        <f>'[1]1. Province'!J39</f>
        <v>67</v>
      </c>
      <c r="K39" s="6">
        <f>'[1]1. Province'!K39</f>
        <v>1.6400000000000001E-2</v>
      </c>
      <c r="L39" s="9">
        <f>'[1]1. Province'!L39</f>
        <v>14506</v>
      </c>
      <c r="M39" s="4">
        <f>'[1]1. Province'!M39</f>
        <v>302</v>
      </c>
      <c r="N39" s="6">
        <f>'[1]1. Province'!N39</f>
        <v>2.1299999999999999E-2</v>
      </c>
      <c r="O39" s="6"/>
      <c r="R39" s="1"/>
      <c r="S39" s="1"/>
    </row>
    <row r="40" spans="2:29" x14ac:dyDescent="0.2">
      <c r="B40" s="1" t="s">
        <v>67</v>
      </c>
      <c r="C40" s="9">
        <f>'[1]1. Province'!C40</f>
        <v>11464</v>
      </c>
      <c r="D40" s="4">
        <f>'[1]1. Province'!D40</f>
        <v>160</v>
      </c>
      <c r="E40" s="6">
        <f>'[1]1. Province'!E40</f>
        <v>1.4200000000000001E-2</v>
      </c>
      <c r="F40" s="9">
        <f>'[1]1. Province'!F40</f>
        <v>4107</v>
      </c>
      <c r="G40" s="4">
        <f>'[1]1. Province'!G40</f>
        <v>-19</v>
      </c>
      <c r="H40" s="6">
        <f>'[1]1. Province'!H40</f>
        <v>-4.5999999999999999E-3</v>
      </c>
      <c r="I40" s="9">
        <f>'[1]1. Province'!I40</f>
        <v>2689</v>
      </c>
      <c r="J40" s="4">
        <f>'[1]1. Province'!J40</f>
        <v>51</v>
      </c>
      <c r="K40" s="6">
        <f>'[1]1. Province'!K40</f>
        <v>1.9300000000000001E-2</v>
      </c>
      <c r="L40" s="9">
        <f>'[1]1. Province'!L40</f>
        <v>4668</v>
      </c>
      <c r="M40" s="4">
        <f>'[1]1. Province'!M40</f>
        <v>128</v>
      </c>
      <c r="N40" s="6">
        <f>'[1]1. Province'!N40</f>
        <v>2.8199999999999999E-2</v>
      </c>
      <c r="O40" s="6"/>
      <c r="R40" s="1"/>
      <c r="S40" s="1"/>
    </row>
    <row r="41" spans="2:29" x14ac:dyDescent="0.2">
      <c r="B41" s="1" t="s">
        <v>68</v>
      </c>
      <c r="C41" s="9">
        <f>'[1]1. Province'!C41</f>
        <v>51480</v>
      </c>
      <c r="D41" s="4">
        <f>'[1]1. Province'!D41</f>
        <v>925</v>
      </c>
      <c r="E41" s="6">
        <f>'[1]1. Province'!E41</f>
        <v>1.83E-2</v>
      </c>
      <c r="F41" s="9">
        <f>'[1]1. Province'!F41</f>
        <v>18686</v>
      </c>
      <c r="G41" s="4">
        <f>'[1]1. Province'!G41</f>
        <v>76</v>
      </c>
      <c r="H41" s="6">
        <f>'[1]1. Province'!H41</f>
        <v>4.1000000000000003E-3</v>
      </c>
      <c r="I41" s="9">
        <f>'[1]1. Province'!I41</f>
        <v>6016</v>
      </c>
      <c r="J41" s="4">
        <f>'[1]1. Province'!J41</f>
        <v>173</v>
      </c>
      <c r="K41" s="6">
        <f>'[1]1. Province'!K41</f>
        <v>2.9600000000000001E-2</v>
      </c>
      <c r="L41" s="9">
        <f>'[1]1. Province'!L41</f>
        <v>26778</v>
      </c>
      <c r="M41" s="4">
        <f>'[1]1. Province'!M41</f>
        <v>676</v>
      </c>
      <c r="N41" s="6">
        <f>'[1]1. Province'!N41</f>
        <v>2.5899999999999999E-2</v>
      </c>
      <c r="O41" s="6"/>
    </row>
    <row r="42" spans="2:29" s="31" customFormat="1" ht="21" customHeight="1" x14ac:dyDescent="0.2">
      <c r="B42" s="30" t="s">
        <v>77</v>
      </c>
      <c r="C42" s="9">
        <f>'1. Settori'!C19</f>
        <v>715062</v>
      </c>
      <c r="D42" s="4">
        <f>'1. Settori'!D19</f>
        <v>9750</v>
      </c>
      <c r="E42" s="6">
        <f>'1. Settori'!E19</f>
        <v>1.3823669524976181E-2</v>
      </c>
      <c r="F42" s="9">
        <f>'1. Settori'!F19</f>
        <v>250952</v>
      </c>
      <c r="G42" s="4">
        <f>'1. Settori'!G19</f>
        <v>-593</v>
      </c>
      <c r="H42" s="6">
        <f>'1. Settori'!H19</f>
        <v>-2.3574310759506252E-3</v>
      </c>
      <c r="I42" s="9">
        <f>'1. Settori'!I19</f>
        <v>83509</v>
      </c>
      <c r="J42" s="4">
        <f>'1. Settori'!J19</f>
        <v>1231</v>
      </c>
      <c r="K42" s="6">
        <f>'1. Settori'!K19</f>
        <v>1.4961472082452174E-2</v>
      </c>
      <c r="L42" s="9">
        <f>'1. Settori'!L19</f>
        <v>380601</v>
      </c>
      <c r="M42" s="4">
        <f>'1. Settori'!M19</f>
        <v>9112</v>
      </c>
      <c r="N42" s="6">
        <f>'1. Settori'!N19</f>
        <v>2.4528317123791013E-2</v>
      </c>
      <c r="O42" s="6"/>
    </row>
    <row r="43" spans="2:29" ht="24.95" customHeight="1" x14ac:dyDescent="0.2">
      <c r="B43" s="193" t="s">
        <v>36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</row>
    <row r="46" spans="2:29" s="17" customFormat="1" ht="24.95" customHeight="1" x14ac:dyDescent="0.2">
      <c r="B46" s="202" t="s">
        <v>212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18"/>
      <c r="P46" s="18"/>
      <c r="Q46" s="18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2:29" ht="15" customHeight="1" x14ac:dyDescent="0.2">
      <c r="B47" s="195" t="s">
        <v>35</v>
      </c>
      <c r="C47" s="197" t="s">
        <v>84</v>
      </c>
      <c r="D47" s="197"/>
      <c r="E47" s="197"/>
      <c r="F47" s="199" t="s">
        <v>14</v>
      </c>
      <c r="G47" s="199"/>
      <c r="H47" s="199"/>
      <c r="I47" s="199"/>
      <c r="J47" s="199"/>
      <c r="K47" s="199"/>
      <c r="L47" s="199"/>
      <c r="M47" s="199"/>
      <c r="N47" s="199"/>
    </row>
    <row r="48" spans="2:29" ht="39.75" customHeight="1" x14ac:dyDescent="0.2">
      <c r="B48" s="196"/>
      <c r="C48" s="198"/>
      <c r="D48" s="198"/>
      <c r="E48" s="198"/>
      <c r="F48" s="200" t="s">
        <v>85</v>
      </c>
      <c r="G48" s="201"/>
      <c r="H48" s="201"/>
      <c r="I48" s="200" t="s">
        <v>91</v>
      </c>
      <c r="J48" s="200"/>
      <c r="K48" s="200"/>
      <c r="L48" s="200" t="s">
        <v>92</v>
      </c>
      <c r="M48" s="200"/>
      <c r="N48" s="200"/>
    </row>
    <row r="49" spans="2:14" ht="39.75" customHeight="1" x14ac:dyDescent="0.2">
      <c r="B49" s="2"/>
      <c r="C49" s="41" t="s">
        <v>133</v>
      </c>
      <c r="D49" s="42" t="s">
        <v>121</v>
      </c>
      <c r="E49" s="42" t="s">
        <v>122</v>
      </c>
      <c r="F49" s="41" t="s">
        <v>133</v>
      </c>
      <c r="G49" s="42" t="s">
        <v>121</v>
      </c>
      <c r="H49" s="42" t="s">
        <v>122</v>
      </c>
      <c r="I49" s="41" t="s">
        <v>133</v>
      </c>
      <c r="J49" s="42" t="s">
        <v>121</v>
      </c>
      <c r="K49" s="42" t="s">
        <v>122</v>
      </c>
      <c r="L49" s="41" t="s">
        <v>133</v>
      </c>
      <c r="M49" s="42" t="s">
        <v>121</v>
      </c>
      <c r="N49" s="42" t="s">
        <v>122</v>
      </c>
    </row>
    <row r="50" spans="2:14" x14ac:dyDescent="0.2">
      <c r="B50" s="1" t="s">
        <v>57</v>
      </c>
      <c r="C50" s="9">
        <f>'[1]1. Province'!C50</f>
        <v>67447</v>
      </c>
      <c r="D50" s="4">
        <f>'[1]1. Province'!D50</f>
        <v>1082</v>
      </c>
      <c r="E50" s="6">
        <f>'[1]1. Province'!E50</f>
        <v>1.6299999999999999E-2</v>
      </c>
      <c r="F50" s="9">
        <f>'[1]1. Province'!F50</f>
        <v>51425</v>
      </c>
      <c r="G50" s="4">
        <f>'[1]1. Province'!G50</f>
        <v>722</v>
      </c>
      <c r="H50" s="6">
        <f>'[1]1. Province'!H50</f>
        <v>1.4200000000000001E-2</v>
      </c>
      <c r="I50" s="9">
        <f>'[1]1. Province'!I50</f>
        <v>9909</v>
      </c>
      <c r="J50" s="4">
        <f>'[1]1. Province'!J50</f>
        <v>82</v>
      </c>
      <c r="K50" s="6">
        <f>'[1]1. Province'!K50</f>
        <v>8.3000000000000001E-3</v>
      </c>
      <c r="L50" s="9">
        <f>'[1]1. Province'!L50</f>
        <v>6113</v>
      </c>
      <c r="M50" s="4">
        <f>'[1]1. Province'!M50</f>
        <v>278</v>
      </c>
      <c r="N50" s="6">
        <f>'[1]1. Province'!N50</f>
        <v>4.7600000000000003E-2</v>
      </c>
    </row>
    <row r="51" spans="2:14" x14ac:dyDescent="0.2">
      <c r="B51" s="1" t="s">
        <v>58</v>
      </c>
      <c r="C51" s="9">
        <f>'[1]1. Province'!C51</f>
        <v>85652</v>
      </c>
      <c r="D51" s="4">
        <f>'[1]1. Province'!D51</f>
        <v>1693</v>
      </c>
      <c r="E51" s="6">
        <f>'[1]1. Province'!E51</f>
        <v>2.0199999999999999E-2</v>
      </c>
      <c r="F51" s="9">
        <f>'[1]1. Province'!F51</f>
        <v>65623</v>
      </c>
      <c r="G51" s="4">
        <f>'[1]1. Province'!G51</f>
        <v>1164</v>
      </c>
      <c r="H51" s="6">
        <f>'[1]1. Province'!H51</f>
        <v>1.8100000000000002E-2</v>
      </c>
      <c r="I51" s="9">
        <f>'[1]1. Province'!I51</f>
        <v>13121</v>
      </c>
      <c r="J51" s="4">
        <f>'[1]1. Province'!J51</f>
        <v>417</v>
      </c>
      <c r="K51" s="6">
        <f>'[1]1. Province'!K51</f>
        <v>3.2800000000000003E-2</v>
      </c>
      <c r="L51" s="9">
        <f>'[1]1. Province'!L51</f>
        <v>6908</v>
      </c>
      <c r="M51" s="4">
        <f>'[1]1. Province'!M51</f>
        <v>112</v>
      </c>
      <c r="N51" s="6">
        <f>'[1]1. Province'!N51</f>
        <v>1.6500000000000001E-2</v>
      </c>
    </row>
    <row r="52" spans="2:14" x14ac:dyDescent="0.2">
      <c r="B52" s="1" t="s">
        <v>59</v>
      </c>
      <c r="C52" s="9">
        <f>'[1]1. Province'!C52</f>
        <v>36212</v>
      </c>
      <c r="D52" s="4">
        <f>'[1]1. Province'!D52</f>
        <v>548</v>
      </c>
      <c r="E52" s="6">
        <f>'[1]1. Province'!E52</f>
        <v>1.54E-2</v>
      </c>
      <c r="F52" s="9">
        <f>'[1]1. Province'!F52</f>
        <v>27355</v>
      </c>
      <c r="G52" s="4">
        <f>'[1]1. Province'!G52</f>
        <v>368</v>
      </c>
      <c r="H52" s="6">
        <f>'[1]1. Province'!H52</f>
        <v>1.3599999999999999E-2</v>
      </c>
      <c r="I52" s="9">
        <f>'[1]1. Province'!I52</f>
        <v>4678</v>
      </c>
      <c r="J52" s="4">
        <f>'[1]1. Province'!J52</f>
        <v>36</v>
      </c>
      <c r="K52" s="6">
        <f>'[1]1. Province'!K52</f>
        <v>7.7999999999999996E-3</v>
      </c>
      <c r="L52" s="9">
        <f>'[1]1. Province'!L52</f>
        <v>4179</v>
      </c>
      <c r="M52" s="4">
        <f>'[1]1. Province'!M52</f>
        <v>144</v>
      </c>
      <c r="N52" s="6">
        <f>'[1]1. Province'!N52</f>
        <v>3.5700000000000003E-2</v>
      </c>
    </row>
    <row r="53" spans="2:14" x14ac:dyDescent="0.2">
      <c r="B53" s="1" t="s">
        <v>60</v>
      </c>
      <c r="C53" s="9">
        <f>'[1]1. Province'!C53</f>
        <v>19817</v>
      </c>
      <c r="D53" s="4">
        <f>'[1]1. Province'!D53</f>
        <v>274</v>
      </c>
      <c r="E53" s="6">
        <f>'[1]1. Province'!E53</f>
        <v>1.4E-2</v>
      </c>
      <c r="F53" s="9">
        <f>'[1]1. Province'!F53</f>
        <v>14923</v>
      </c>
      <c r="G53" s="4">
        <f>'[1]1. Province'!G53</f>
        <v>150</v>
      </c>
      <c r="H53" s="6">
        <f>'[1]1. Province'!H53</f>
        <v>1.0200000000000001E-2</v>
      </c>
      <c r="I53" s="9">
        <f>'[1]1. Province'!I53</f>
        <v>2234</v>
      </c>
      <c r="J53" s="4">
        <f>'[1]1. Province'!J53</f>
        <v>11</v>
      </c>
      <c r="K53" s="6">
        <f>'[1]1. Province'!K53</f>
        <v>4.8999999999999998E-3</v>
      </c>
      <c r="L53" s="9">
        <f>'[1]1. Province'!L53</f>
        <v>2660</v>
      </c>
      <c r="M53" s="4">
        <f>'[1]1. Province'!M53</f>
        <v>113</v>
      </c>
      <c r="N53" s="6">
        <f>'[1]1. Province'!N53</f>
        <v>4.4400000000000002E-2</v>
      </c>
    </row>
    <row r="54" spans="2:14" x14ac:dyDescent="0.2">
      <c r="B54" s="1" t="s">
        <v>61</v>
      </c>
      <c r="C54" s="9">
        <f>'[1]1. Province'!C54</f>
        <v>19446</v>
      </c>
      <c r="D54" s="4">
        <f>'[1]1. Province'!D54</f>
        <v>329</v>
      </c>
      <c r="E54" s="6">
        <f>'[1]1. Province'!E54</f>
        <v>1.72E-2</v>
      </c>
      <c r="F54" s="9">
        <f>'[1]1. Province'!F54</f>
        <v>14561</v>
      </c>
      <c r="G54" s="4">
        <f>'[1]1. Province'!G54</f>
        <v>146</v>
      </c>
      <c r="H54" s="6">
        <f>'[1]1. Province'!H54</f>
        <v>1.01E-2</v>
      </c>
      <c r="I54" s="9">
        <f>'[1]1. Province'!I54</f>
        <v>2304</v>
      </c>
      <c r="J54" s="4">
        <f>'[1]1. Province'!J54</f>
        <v>93</v>
      </c>
      <c r="K54" s="6">
        <f>'[1]1. Province'!K54</f>
        <v>4.2099999999999999E-2</v>
      </c>
      <c r="L54" s="9">
        <f>'[1]1. Province'!L54</f>
        <v>2581</v>
      </c>
      <c r="M54" s="4">
        <f>'[1]1. Province'!M54</f>
        <v>90</v>
      </c>
      <c r="N54" s="6">
        <f>'[1]1. Province'!N54</f>
        <v>3.61E-2</v>
      </c>
    </row>
    <row r="55" spans="2:14" x14ac:dyDescent="0.2">
      <c r="B55" s="1" t="s">
        <v>62</v>
      </c>
      <c r="C55" s="9">
        <f>'[1]1. Province'!C55</f>
        <v>11822</v>
      </c>
      <c r="D55" s="4">
        <f>'[1]1. Province'!D55</f>
        <v>-91</v>
      </c>
      <c r="E55" s="6">
        <f>'[1]1. Province'!E55</f>
        <v>-7.6E-3</v>
      </c>
      <c r="F55" s="9">
        <f>'[1]1. Province'!F55</f>
        <v>8561</v>
      </c>
      <c r="G55" s="4">
        <f>'[1]1. Province'!G55</f>
        <v>-132</v>
      </c>
      <c r="H55" s="6">
        <f>'[1]1. Province'!H55</f>
        <v>-1.52E-2</v>
      </c>
      <c r="I55" s="9">
        <f>'[1]1. Province'!I55</f>
        <v>1131</v>
      </c>
      <c r="J55" s="4">
        <f>'[1]1. Province'!J55</f>
        <v>17</v>
      </c>
      <c r="K55" s="6">
        <f>'[1]1. Province'!K55</f>
        <v>1.5299999999999999E-2</v>
      </c>
      <c r="L55" s="9">
        <f>'[1]1. Province'!L55</f>
        <v>2130</v>
      </c>
      <c r="M55" s="4">
        <f>'[1]1. Province'!M55</f>
        <v>24</v>
      </c>
      <c r="N55" s="6">
        <f>'[1]1. Province'!N55</f>
        <v>1.14E-2</v>
      </c>
    </row>
    <row r="56" spans="2:14" x14ac:dyDescent="0.2">
      <c r="B56" s="1" t="s">
        <v>63</v>
      </c>
      <c r="C56" s="9">
        <f>'[1]1. Province'!C56</f>
        <v>23516</v>
      </c>
      <c r="D56" s="4">
        <f>'[1]1. Province'!D56</f>
        <v>-11</v>
      </c>
      <c r="E56" s="6">
        <f>'[1]1. Province'!E56</f>
        <v>-5.0000000000000001E-4</v>
      </c>
      <c r="F56" s="9">
        <f>'[1]1. Province'!F56</f>
        <v>17979</v>
      </c>
      <c r="G56" s="4">
        <f>'[1]1. Province'!G56</f>
        <v>-82</v>
      </c>
      <c r="H56" s="6">
        <f>'[1]1. Province'!H56</f>
        <v>-4.4999999999999997E-3</v>
      </c>
      <c r="I56" s="9">
        <f>'[1]1. Province'!I56</f>
        <v>2996</v>
      </c>
      <c r="J56" s="4">
        <f>'[1]1. Province'!J56</f>
        <v>36</v>
      </c>
      <c r="K56" s="6">
        <f>'[1]1. Province'!K56</f>
        <v>1.2200000000000001E-2</v>
      </c>
      <c r="L56" s="9">
        <f>'[1]1. Province'!L56</f>
        <v>2541</v>
      </c>
      <c r="M56" s="4">
        <f>'[1]1. Province'!M56</f>
        <v>35</v>
      </c>
      <c r="N56" s="6">
        <f>'[1]1. Province'!N56</f>
        <v>1.4E-2</v>
      </c>
    </row>
    <row r="57" spans="2:14" x14ac:dyDescent="0.2">
      <c r="B57" s="1" t="s">
        <v>64</v>
      </c>
      <c r="C57" s="9">
        <f>'[1]1. Province'!C57</f>
        <v>301689</v>
      </c>
      <c r="D57" s="4">
        <f>'[1]1. Province'!D57</f>
        <v>3808</v>
      </c>
      <c r="E57" s="6">
        <f>'[1]1. Province'!E57</f>
        <v>1.2800000000000001E-2</v>
      </c>
      <c r="F57" s="9">
        <f>'[1]1. Province'!F57</f>
        <v>232785</v>
      </c>
      <c r="G57" s="4">
        <f>'[1]1. Province'!G57</f>
        <v>1935</v>
      </c>
      <c r="H57" s="6">
        <f>'[1]1. Province'!H57</f>
        <v>8.3999999999999995E-3</v>
      </c>
      <c r="I57" s="9">
        <f>'[1]1. Province'!I57</f>
        <v>41561</v>
      </c>
      <c r="J57" s="4">
        <f>'[1]1. Province'!J57</f>
        <v>1157</v>
      </c>
      <c r="K57" s="6">
        <f>'[1]1. Province'!K57</f>
        <v>2.86E-2</v>
      </c>
      <c r="L57" s="9">
        <f>'[1]1. Province'!L57</f>
        <v>27343</v>
      </c>
      <c r="M57" s="4">
        <f>'[1]1. Province'!M57</f>
        <v>716</v>
      </c>
      <c r="N57" s="6">
        <f>'[1]1. Province'!N57</f>
        <v>2.69E-2</v>
      </c>
    </row>
    <row r="58" spans="2:14" x14ac:dyDescent="0.2">
      <c r="B58" s="1" t="s">
        <v>65</v>
      </c>
      <c r="C58" s="9">
        <f>'[1]1. Province'!C58</f>
        <v>55718</v>
      </c>
      <c r="D58" s="4">
        <f>'[1]1. Province'!D58</f>
        <v>703</v>
      </c>
      <c r="E58" s="6">
        <f>'[1]1. Province'!E58</f>
        <v>1.2800000000000001E-2</v>
      </c>
      <c r="F58" s="9">
        <f>'[1]1. Province'!F58</f>
        <v>42685</v>
      </c>
      <c r="G58" s="4">
        <f>'[1]1. Province'!G58</f>
        <v>312</v>
      </c>
      <c r="H58" s="6">
        <f>'[1]1. Province'!H58</f>
        <v>7.4000000000000003E-3</v>
      </c>
      <c r="I58" s="9">
        <f>'[1]1. Province'!I58</f>
        <v>5534</v>
      </c>
      <c r="J58" s="4">
        <f>'[1]1. Province'!J58</f>
        <v>119</v>
      </c>
      <c r="K58" s="6">
        <f>'[1]1. Province'!K58</f>
        <v>2.1999999999999999E-2</v>
      </c>
      <c r="L58" s="9">
        <f>'[1]1. Province'!L58</f>
        <v>7499</v>
      </c>
      <c r="M58" s="4">
        <f>'[1]1. Province'!M58</f>
        <v>272</v>
      </c>
      <c r="N58" s="6">
        <f>'[1]1. Province'!N58</f>
        <v>3.7600000000000001E-2</v>
      </c>
    </row>
    <row r="59" spans="2:14" x14ac:dyDescent="0.2">
      <c r="B59" s="1" t="s">
        <v>66</v>
      </c>
      <c r="C59" s="9">
        <f>'[1]1. Province'!C59</f>
        <v>30799</v>
      </c>
      <c r="D59" s="4">
        <f>'[1]1. Province'!D59</f>
        <v>330</v>
      </c>
      <c r="E59" s="6">
        <f>'[1]1. Province'!E59</f>
        <v>1.0800000000000001E-2</v>
      </c>
      <c r="F59" s="9">
        <f>'[1]1. Province'!F59</f>
        <v>23149</v>
      </c>
      <c r="G59" s="4">
        <f>'[1]1. Province'!G59</f>
        <v>92</v>
      </c>
      <c r="H59" s="6">
        <f>'[1]1. Province'!H59</f>
        <v>4.0000000000000001E-3</v>
      </c>
      <c r="I59" s="9">
        <f>'[1]1. Province'!I59</f>
        <v>3652</v>
      </c>
      <c r="J59" s="4">
        <f>'[1]1. Province'!J59</f>
        <v>124</v>
      </c>
      <c r="K59" s="6">
        <f>'[1]1. Province'!K59</f>
        <v>3.5099999999999999E-2</v>
      </c>
      <c r="L59" s="9">
        <f>'[1]1. Province'!L59</f>
        <v>3998</v>
      </c>
      <c r="M59" s="4">
        <f>'[1]1. Province'!M59</f>
        <v>114</v>
      </c>
      <c r="N59" s="6">
        <f>'[1]1. Province'!N59</f>
        <v>2.9399999999999999E-2</v>
      </c>
    </row>
    <row r="60" spans="2:14" x14ac:dyDescent="0.2">
      <c r="B60" s="1" t="s">
        <v>67</v>
      </c>
      <c r="C60" s="9">
        <f>'[1]1. Province'!C60</f>
        <v>11464</v>
      </c>
      <c r="D60" s="4">
        <f>'[1]1. Province'!D60</f>
        <v>160</v>
      </c>
      <c r="E60" s="6">
        <f>'[1]1. Province'!E60</f>
        <v>1.4200000000000001E-2</v>
      </c>
      <c r="F60" s="9">
        <f>'[1]1. Province'!F60</f>
        <v>7990</v>
      </c>
      <c r="G60" s="4">
        <f>'[1]1. Province'!G60</f>
        <v>83</v>
      </c>
      <c r="H60" s="6">
        <f>'[1]1. Province'!H60</f>
        <v>1.0500000000000001E-2</v>
      </c>
      <c r="I60" s="9">
        <f>'[1]1. Province'!I60</f>
        <v>2208</v>
      </c>
      <c r="J60" s="4">
        <f>'[1]1. Province'!J60</f>
        <v>34</v>
      </c>
      <c r="K60" s="6">
        <f>'[1]1. Province'!K60</f>
        <v>1.5599999999999999E-2</v>
      </c>
      <c r="L60" s="9">
        <f>'[1]1. Province'!L60</f>
        <v>1266</v>
      </c>
      <c r="M60" s="4">
        <f>'[1]1. Province'!M60</f>
        <v>43</v>
      </c>
      <c r="N60" s="6">
        <f>'[1]1. Province'!N60</f>
        <v>3.5200000000000002E-2</v>
      </c>
    </row>
    <row r="61" spans="2:14" x14ac:dyDescent="0.2">
      <c r="B61" s="1" t="s">
        <v>68</v>
      </c>
      <c r="C61" s="9">
        <f>'[1]1. Province'!C61</f>
        <v>51480</v>
      </c>
      <c r="D61" s="4">
        <f>'[1]1. Province'!D61</f>
        <v>925</v>
      </c>
      <c r="E61" s="6">
        <f>'[1]1. Province'!E61</f>
        <v>1.83E-2</v>
      </c>
      <c r="F61" s="9">
        <f>'[1]1. Province'!F61</f>
        <v>38869</v>
      </c>
      <c r="G61" s="4">
        <f>'[1]1. Province'!G61</f>
        <v>608</v>
      </c>
      <c r="H61" s="6">
        <f>'[1]1. Province'!H61</f>
        <v>1.5900000000000001E-2</v>
      </c>
      <c r="I61" s="9">
        <f>'[1]1. Province'!I61</f>
        <v>6190</v>
      </c>
      <c r="J61" s="4">
        <f>'[1]1. Province'!J61</f>
        <v>132</v>
      </c>
      <c r="K61" s="6">
        <f>'[1]1. Province'!K61</f>
        <v>2.18E-2</v>
      </c>
      <c r="L61" s="9">
        <f>'[1]1. Province'!L61</f>
        <v>6421</v>
      </c>
      <c r="M61" s="4">
        <f>'[1]1. Province'!M61</f>
        <v>185</v>
      </c>
      <c r="N61" s="6">
        <f>'[1]1. Province'!N61</f>
        <v>2.9700000000000001E-2</v>
      </c>
    </row>
    <row r="62" spans="2:14" s="31" customFormat="1" ht="21" customHeight="1" x14ac:dyDescent="0.2">
      <c r="B62" s="30" t="s">
        <v>77</v>
      </c>
      <c r="C62" s="9">
        <f>'1. Tipologie'!C19</f>
        <v>715062</v>
      </c>
      <c r="D62" s="4">
        <f>'1. Tipologie'!D19</f>
        <v>9750</v>
      </c>
      <c r="E62" s="6">
        <f>'1. Tipologie'!E19</f>
        <v>1.3823669524976181E-2</v>
      </c>
      <c r="F62" s="9">
        <f>'1. Tipologie'!F19</f>
        <v>545905</v>
      </c>
      <c r="G62" s="4">
        <f>'1. Tipologie'!G19</f>
        <v>5366</v>
      </c>
      <c r="H62" s="6">
        <f>'1. Tipologie'!H19</f>
        <v>9.9271282923156338E-3</v>
      </c>
      <c r="I62" s="9">
        <f>'1. Tipologie'!I19</f>
        <v>95518</v>
      </c>
      <c r="J62" s="4">
        <f>'1. Tipologie'!J19</f>
        <v>2258</v>
      </c>
      <c r="K62" s="6">
        <f>'1. Tipologie'!K19</f>
        <v>2.4211880763457001E-2</v>
      </c>
      <c r="L62" s="9">
        <f>'1. Tipologie'!L19</f>
        <v>73639</v>
      </c>
      <c r="M62" s="4">
        <f>'1. Tipologie'!M19</f>
        <v>2126</v>
      </c>
      <c r="N62" s="6">
        <f>'1. Tipologie'!N19</f>
        <v>2.9728860486904478E-2</v>
      </c>
    </row>
    <row r="63" spans="2:14" ht="24.95" customHeight="1" x14ac:dyDescent="0.2">
      <c r="B63" s="193" t="s">
        <v>36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</row>
    <row r="66" spans="2:17" s="17" customFormat="1" ht="24.95" customHeight="1" x14ac:dyDescent="0.2">
      <c r="B66" s="194" t="s">
        <v>213</v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</row>
    <row r="67" spans="2:17" ht="15" customHeight="1" x14ac:dyDescent="0.2">
      <c r="B67" s="195" t="s">
        <v>35</v>
      </c>
      <c r="C67" s="197" t="s">
        <v>84</v>
      </c>
      <c r="D67" s="197"/>
      <c r="E67" s="197"/>
      <c r="F67" s="199" t="s">
        <v>14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</row>
    <row r="68" spans="2:17" ht="30" customHeight="1" x14ac:dyDescent="0.2">
      <c r="B68" s="196"/>
      <c r="C68" s="198"/>
      <c r="D68" s="198"/>
      <c r="E68" s="198"/>
      <c r="F68" s="200" t="s">
        <v>80</v>
      </c>
      <c r="G68" s="201"/>
      <c r="H68" s="201"/>
      <c r="I68" s="200" t="s">
        <v>81</v>
      </c>
      <c r="J68" s="201"/>
      <c r="K68" s="201"/>
      <c r="L68" s="200" t="s">
        <v>82</v>
      </c>
      <c r="M68" s="201"/>
      <c r="N68" s="201"/>
      <c r="O68" s="200" t="s">
        <v>83</v>
      </c>
      <c r="P68" s="201"/>
      <c r="Q68" s="201"/>
    </row>
    <row r="69" spans="2:17" ht="40.5" customHeight="1" x14ac:dyDescent="0.2">
      <c r="B69" s="2"/>
      <c r="C69" s="41" t="s">
        <v>133</v>
      </c>
      <c r="D69" s="42" t="s">
        <v>121</v>
      </c>
      <c r="E69" s="42" t="s">
        <v>122</v>
      </c>
      <c r="F69" s="41" t="s">
        <v>133</v>
      </c>
      <c r="G69" s="42" t="s">
        <v>121</v>
      </c>
      <c r="H69" s="42" t="s">
        <v>122</v>
      </c>
      <c r="I69" s="41" t="s">
        <v>133</v>
      </c>
      <c r="J69" s="42" t="s">
        <v>121</v>
      </c>
      <c r="K69" s="42" t="s">
        <v>122</v>
      </c>
      <c r="L69" s="41" t="s">
        <v>133</v>
      </c>
      <c r="M69" s="42" t="s">
        <v>121</v>
      </c>
      <c r="N69" s="42" t="s">
        <v>122</v>
      </c>
      <c r="O69" s="41" t="s">
        <v>133</v>
      </c>
      <c r="P69" s="42" t="s">
        <v>121</v>
      </c>
      <c r="Q69" s="42" t="s">
        <v>122</v>
      </c>
    </row>
    <row r="70" spans="2:17" x14ac:dyDescent="0.2">
      <c r="B70" s="1" t="s">
        <v>57</v>
      </c>
      <c r="C70" s="9">
        <f>'[1]1. Province'!C70</f>
        <v>67447</v>
      </c>
      <c r="D70" s="4">
        <f>'[1]1. Province'!D70</f>
        <v>1082</v>
      </c>
      <c r="E70" s="6">
        <f>'[1]1. Province'!E70</f>
        <v>1.6299999999999999E-2</v>
      </c>
      <c r="F70" s="9">
        <f>'[1]1. Province'!F70</f>
        <v>28552</v>
      </c>
      <c r="G70" s="4">
        <f>'[1]1. Province'!G70</f>
        <v>253</v>
      </c>
      <c r="H70" s="6">
        <f>'[1]1. Province'!H70</f>
        <v>8.8999999999999999E-3</v>
      </c>
      <c r="I70" s="9">
        <f>'[1]1. Province'!I70</f>
        <v>25438</v>
      </c>
      <c r="J70" s="4">
        <f>'[1]1. Province'!J70</f>
        <v>897</v>
      </c>
      <c r="K70" s="6">
        <f>'[1]1. Province'!K70</f>
        <v>3.6600000000000001E-2</v>
      </c>
      <c r="L70" s="9">
        <f>'[1]1. Province'!L70</f>
        <v>10612</v>
      </c>
      <c r="M70" s="4">
        <f>'[1]1. Province'!M70</f>
        <v>-91</v>
      </c>
      <c r="N70" s="6">
        <f>'[1]1. Province'!N70</f>
        <v>-8.5000000000000006E-3</v>
      </c>
      <c r="O70" s="9">
        <f>'[1]1. Province'!O70</f>
        <v>2839</v>
      </c>
      <c r="P70" s="4">
        <f>'[1]1. Province'!P70</f>
        <v>17</v>
      </c>
      <c r="Q70" s="6">
        <f>'[1]1. Province'!Q70</f>
        <v>6.0000000000000001E-3</v>
      </c>
    </row>
    <row r="71" spans="2:17" x14ac:dyDescent="0.2">
      <c r="B71" s="1" t="s">
        <v>58</v>
      </c>
      <c r="C71" s="9">
        <f>'[1]1. Province'!C71</f>
        <v>85652</v>
      </c>
      <c r="D71" s="4">
        <f>'[1]1. Province'!D71</f>
        <v>1693</v>
      </c>
      <c r="E71" s="6">
        <f>'[1]1. Province'!E71</f>
        <v>2.0199999999999999E-2</v>
      </c>
      <c r="F71" s="9">
        <f>'[1]1. Province'!F71</f>
        <v>36371</v>
      </c>
      <c r="G71" s="4">
        <f>'[1]1. Province'!G71</f>
        <v>518</v>
      </c>
      <c r="H71" s="6">
        <f>'[1]1. Province'!H71</f>
        <v>1.44E-2</v>
      </c>
      <c r="I71" s="9">
        <f>'[1]1. Province'!I71</f>
        <v>31250</v>
      </c>
      <c r="J71" s="4">
        <f>'[1]1. Province'!J71</f>
        <v>1331</v>
      </c>
      <c r="K71" s="6">
        <f>'[1]1. Province'!K71</f>
        <v>4.4499999999999998E-2</v>
      </c>
      <c r="L71" s="9">
        <f>'[1]1. Province'!L71</f>
        <v>14001</v>
      </c>
      <c r="M71" s="4">
        <f>'[1]1. Province'!M71</f>
        <v>-203</v>
      </c>
      <c r="N71" s="6">
        <f>'[1]1. Province'!N71</f>
        <v>-1.43E-2</v>
      </c>
      <c r="O71" s="9">
        <f>'[1]1. Province'!O71</f>
        <v>4041</v>
      </c>
      <c r="P71" s="4">
        <f>'[1]1. Province'!P71</f>
        <v>58</v>
      </c>
      <c r="Q71" s="6">
        <f>'[1]1. Province'!Q71</f>
        <v>1.46E-2</v>
      </c>
    </row>
    <row r="72" spans="2:17" x14ac:dyDescent="0.2">
      <c r="B72" s="1" t="s">
        <v>59</v>
      </c>
      <c r="C72" s="9">
        <f>'[1]1. Province'!C72</f>
        <v>36212</v>
      </c>
      <c r="D72" s="4">
        <f>'[1]1. Province'!D72</f>
        <v>548</v>
      </c>
      <c r="E72" s="6">
        <f>'[1]1. Province'!E72</f>
        <v>1.54E-2</v>
      </c>
      <c r="F72" s="9">
        <f>'[1]1. Province'!F72</f>
        <v>14615</v>
      </c>
      <c r="G72" s="4">
        <f>'[1]1. Province'!G72</f>
        <v>127</v>
      </c>
      <c r="H72" s="6">
        <f>'[1]1. Province'!H72</f>
        <v>8.8000000000000005E-3</v>
      </c>
      <c r="I72" s="9">
        <f>'[1]1. Province'!I72</f>
        <v>13142</v>
      </c>
      <c r="J72" s="4">
        <f>'[1]1. Province'!J72</f>
        <v>585</v>
      </c>
      <c r="K72" s="6">
        <f>'[1]1. Province'!K72</f>
        <v>4.6600000000000003E-2</v>
      </c>
      <c r="L72" s="9">
        <f>'[1]1. Province'!L72</f>
        <v>6951</v>
      </c>
      <c r="M72" s="4">
        <f>'[1]1. Province'!M72</f>
        <v>-166</v>
      </c>
      <c r="N72" s="6">
        <f>'[1]1. Province'!N72</f>
        <v>-2.3300000000000001E-2</v>
      </c>
      <c r="O72" s="9">
        <f>'[1]1. Province'!O72</f>
        <v>1516</v>
      </c>
      <c r="P72" s="4">
        <f>'[1]1. Province'!P72</f>
        <v>14</v>
      </c>
      <c r="Q72" s="6">
        <f>'[1]1. Province'!Q72</f>
        <v>9.2999999999999992E-3</v>
      </c>
    </row>
    <row r="73" spans="2:17" x14ac:dyDescent="0.2">
      <c r="B73" s="1" t="s">
        <v>60</v>
      </c>
      <c r="C73" s="9">
        <f>'[1]1. Province'!C73</f>
        <v>19817</v>
      </c>
      <c r="D73" s="4">
        <f>'[1]1. Province'!D73</f>
        <v>274</v>
      </c>
      <c r="E73" s="6">
        <f>'[1]1. Province'!E73</f>
        <v>1.4E-2</v>
      </c>
      <c r="F73" s="9">
        <f>'[1]1. Province'!F73</f>
        <v>9182</v>
      </c>
      <c r="G73" s="4">
        <f>'[1]1. Province'!G73</f>
        <v>76</v>
      </c>
      <c r="H73" s="6">
        <f>'[1]1. Province'!H73</f>
        <v>8.3000000000000001E-3</v>
      </c>
      <c r="I73" s="9">
        <f>'[1]1. Province'!I73</f>
        <v>6006</v>
      </c>
      <c r="J73" s="4">
        <f>'[1]1. Province'!J73</f>
        <v>290</v>
      </c>
      <c r="K73" s="6">
        <f>'[1]1. Province'!K73</f>
        <v>5.0700000000000002E-2</v>
      </c>
      <c r="L73" s="9">
        <f>'[1]1. Province'!L73</f>
        <v>3643</v>
      </c>
      <c r="M73" s="4">
        <f>'[1]1. Province'!M73</f>
        <v>-80</v>
      </c>
      <c r="N73" s="6">
        <f>'[1]1. Province'!N73</f>
        <v>-2.1499999999999998E-2</v>
      </c>
      <c r="O73" s="9">
        <f>'[1]1. Province'!O73</f>
        <v>977</v>
      </c>
      <c r="P73" s="4">
        <f>'[1]1. Province'!P73</f>
        <v>-21</v>
      </c>
      <c r="Q73" s="6">
        <f>'[1]1. Province'!Q73</f>
        <v>-2.1000000000000001E-2</v>
      </c>
    </row>
    <row r="74" spans="2:17" x14ac:dyDescent="0.2">
      <c r="B74" s="1" t="s">
        <v>61</v>
      </c>
      <c r="C74" s="9">
        <f>'[1]1. Province'!C74</f>
        <v>19446</v>
      </c>
      <c r="D74" s="4">
        <f>'[1]1. Province'!D74</f>
        <v>329</v>
      </c>
      <c r="E74" s="6">
        <f>'[1]1. Province'!E74</f>
        <v>1.72E-2</v>
      </c>
      <c r="F74" s="9">
        <f>'[1]1. Province'!F74</f>
        <v>8411</v>
      </c>
      <c r="G74" s="4">
        <f>'[1]1. Province'!G74</f>
        <v>109</v>
      </c>
      <c r="H74" s="6">
        <f>'[1]1. Province'!H74</f>
        <v>1.3100000000000001E-2</v>
      </c>
      <c r="I74" s="9">
        <f>'[1]1. Province'!I74</f>
        <v>6438</v>
      </c>
      <c r="J74" s="4">
        <f>'[1]1. Province'!J74</f>
        <v>261</v>
      </c>
      <c r="K74" s="6">
        <f>'[1]1. Province'!K74</f>
        <v>4.2299999999999997E-2</v>
      </c>
      <c r="L74" s="9">
        <f>'[1]1. Province'!L74</f>
        <v>3719</v>
      </c>
      <c r="M74" s="4">
        <f>'[1]1. Province'!M74</f>
        <v>-54</v>
      </c>
      <c r="N74" s="6">
        <f>'[1]1. Province'!N74</f>
        <v>-1.43E-2</v>
      </c>
      <c r="O74" s="9">
        <f>'[1]1. Province'!O74</f>
        <v>868</v>
      </c>
      <c r="P74" s="4">
        <f>'[1]1. Province'!P74</f>
        <v>3</v>
      </c>
      <c r="Q74" s="6">
        <f>'[1]1. Province'!Q74</f>
        <v>3.5000000000000001E-3</v>
      </c>
    </row>
    <row r="75" spans="2:17" x14ac:dyDescent="0.2">
      <c r="B75" s="1" t="s">
        <v>62</v>
      </c>
      <c r="C75" s="9">
        <f>'[1]1. Province'!C75</f>
        <v>11822</v>
      </c>
      <c r="D75" s="4">
        <f>'[1]1. Province'!D75</f>
        <v>-91</v>
      </c>
      <c r="E75" s="6">
        <f>'[1]1. Province'!E75</f>
        <v>-7.6E-3</v>
      </c>
      <c r="F75" s="9">
        <f>'[1]1. Province'!F75</f>
        <v>5190</v>
      </c>
      <c r="G75" s="4">
        <f>'[1]1. Province'!G75</f>
        <v>-139</v>
      </c>
      <c r="H75" s="6">
        <f>'[1]1. Province'!H75</f>
        <v>-2.6100000000000002E-2</v>
      </c>
      <c r="I75" s="9">
        <f>'[1]1. Province'!I75</f>
        <v>4058</v>
      </c>
      <c r="J75" s="4">
        <f>'[1]1. Province'!J75</f>
        <v>115</v>
      </c>
      <c r="K75" s="6">
        <f>'[1]1. Province'!K75</f>
        <v>2.92E-2</v>
      </c>
      <c r="L75" s="9">
        <f>'[1]1. Province'!L75</f>
        <v>2030</v>
      </c>
      <c r="M75" s="4">
        <f>'[1]1. Province'!M75</f>
        <v>-55</v>
      </c>
      <c r="N75" s="6">
        <f>'[1]1. Province'!N75</f>
        <v>-2.64E-2</v>
      </c>
      <c r="O75" s="9">
        <f>'[1]1. Province'!O75</f>
        <v>531</v>
      </c>
      <c r="P75" s="4">
        <f>'[1]1. Province'!P75</f>
        <v>-25</v>
      </c>
      <c r="Q75" s="6">
        <f>'[1]1. Province'!Q75</f>
        <v>-4.4999999999999998E-2</v>
      </c>
    </row>
    <row r="76" spans="2:17" x14ac:dyDescent="0.2">
      <c r="B76" s="1" t="s">
        <v>63</v>
      </c>
      <c r="C76" s="9">
        <f>'[1]1. Province'!C76</f>
        <v>23516</v>
      </c>
      <c r="D76" s="4">
        <f>'[1]1. Province'!D76</f>
        <v>-11</v>
      </c>
      <c r="E76" s="6">
        <f>'[1]1. Province'!E76</f>
        <v>-5.0000000000000001E-4</v>
      </c>
      <c r="F76" s="9">
        <f>'[1]1. Province'!F76</f>
        <v>10903</v>
      </c>
      <c r="G76" s="4">
        <f>'[1]1. Province'!G76</f>
        <v>-132</v>
      </c>
      <c r="H76" s="6">
        <f>'[1]1. Province'!H76</f>
        <v>-1.2E-2</v>
      </c>
      <c r="I76" s="9">
        <f>'[1]1. Province'!I76</f>
        <v>7340</v>
      </c>
      <c r="J76" s="4">
        <f>'[1]1. Province'!J76</f>
        <v>198</v>
      </c>
      <c r="K76" s="6">
        <f>'[1]1. Province'!K76</f>
        <v>2.7699999999999999E-2</v>
      </c>
      <c r="L76" s="9">
        <f>'[1]1. Province'!L76</f>
        <v>4298</v>
      </c>
      <c r="M76" s="4">
        <f>'[1]1. Province'!M76</f>
        <v>-82</v>
      </c>
      <c r="N76" s="6">
        <f>'[1]1. Province'!N76</f>
        <v>-1.8700000000000001E-2</v>
      </c>
      <c r="O76" s="9">
        <f>'[1]1. Province'!O76</f>
        <v>982</v>
      </c>
      <c r="P76" s="4">
        <f>'[1]1. Province'!P76</f>
        <v>12</v>
      </c>
      <c r="Q76" s="6">
        <f>'[1]1. Province'!Q76</f>
        <v>1.24E-2</v>
      </c>
    </row>
    <row r="77" spans="2:17" x14ac:dyDescent="0.2">
      <c r="B77" s="1" t="s">
        <v>64</v>
      </c>
      <c r="C77" s="9">
        <f>'[1]1. Province'!C77</f>
        <v>301689</v>
      </c>
      <c r="D77" s="4">
        <f>'[1]1. Province'!D77</f>
        <v>3808</v>
      </c>
      <c r="E77" s="6">
        <f>'[1]1. Province'!E77</f>
        <v>1.2800000000000001E-2</v>
      </c>
      <c r="F77" s="9">
        <f>'[1]1. Province'!F77</f>
        <v>94258</v>
      </c>
      <c r="G77" s="4">
        <f>'[1]1. Province'!G77</f>
        <v>-2860</v>
      </c>
      <c r="H77" s="6">
        <f>'[1]1. Province'!H77</f>
        <v>-2.9399999999999999E-2</v>
      </c>
      <c r="I77" s="9">
        <f>'[1]1. Province'!I77</f>
        <v>155482</v>
      </c>
      <c r="J77" s="4">
        <f>'[1]1. Province'!J77</f>
        <v>7394</v>
      </c>
      <c r="K77" s="6">
        <f>'[1]1. Province'!K77</f>
        <v>4.99E-2</v>
      </c>
      <c r="L77" s="9">
        <f>'[1]1. Province'!L77</f>
        <v>39225</v>
      </c>
      <c r="M77" s="4">
        <f>'[1]1. Province'!M77</f>
        <v>-699</v>
      </c>
      <c r="N77" s="6">
        <f>'[1]1. Province'!N77</f>
        <v>-1.7500000000000002E-2</v>
      </c>
      <c r="O77" s="9">
        <f>'[1]1. Province'!O77</f>
        <v>12733</v>
      </c>
      <c r="P77" s="4">
        <f>'[1]1. Province'!P77</f>
        <v>-18</v>
      </c>
      <c r="Q77" s="6">
        <f>'[1]1. Province'!Q77</f>
        <v>-1.4E-3</v>
      </c>
    </row>
    <row r="78" spans="2:17" x14ac:dyDescent="0.2">
      <c r="B78" s="1" t="s">
        <v>65</v>
      </c>
      <c r="C78" s="9">
        <f>'[1]1. Province'!C78</f>
        <v>55718</v>
      </c>
      <c r="D78" s="4">
        <f>'[1]1. Province'!D78</f>
        <v>703</v>
      </c>
      <c r="E78" s="6">
        <f>'[1]1. Province'!E78</f>
        <v>1.2800000000000001E-2</v>
      </c>
      <c r="F78" s="9">
        <f>'[1]1. Province'!F78</f>
        <v>22775</v>
      </c>
      <c r="G78" s="4">
        <f>'[1]1. Province'!G78</f>
        <v>-91</v>
      </c>
      <c r="H78" s="6">
        <f>'[1]1. Province'!H78</f>
        <v>-4.0000000000000001E-3</v>
      </c>
      <c r="I78" s="9">
        <f>'[1]1. Province'!I78</f>
        <v>21442</v>
      </c>
      <c r="J78" s="4">
        <f>'[1]1. Province'!J78</f>
        <v>953</v>
      </c>
      <c r="K78" s="6">
        <f>'[1]1. Province'!K78</f>
        <v>4.65E-2</v>
      </c>
      <c r="L78" s="9">
        <f>'[1]1. Province'!L78</f>
        <v>9558</v>
      </c>
      <c r="M78" s="4">
        <f>'[1]1. Province'!M78</f>
        <v>-162</v>
      </c>
      <c r="N78" s="6">
        <f>'[1]1. Province'!N78</f>
        <v>-1.67E-2</v>
      </c>
      <c r="O78" s="9">
        <f>'[1]1. Province'!O78</f>
        <v>1949</v>
      </c>
      <c r="P78" s="4">
        <f>'[1]1. Province'!P78</f>
        <v>9</v>
      </c>
      <c r="Q78" s="6">
        <f>'[1]1. Province'!Q78</f>
        <v>4.5999999999999999E-3</v>
      </c>
    </row>
    <row r="79" spans="2:17" x14ac:dyDescent="0.2">
      <c r="B79" s="1" t="s">
        <v>66</v>
      </c>
      <c r="C79" s="9">
        <f>'[1]1. Province'!C79</f>
        <v>30799</v>
      </c>
      <c r="D79" s="4">
        <f>'[1]1. Province'!D79</f>
        <v>330</v>
      </c>
      <c r="E79" s="6">
        <f>'[1]1. Province'!E79</f>
        <v>1.0800000000000001E-2</v>
      </c>
      <c r="F79" s="9">
        <f>'[1]1. Province'!F79</f>
        <v>14936</v>
      </c>
      <c r="G79" s="4">
        <f>'[1]1. Province'!G79</f>
        <v>38</v>
      </c>
      <c r="H79" s="6">
        <f>'[1]1. Province'!H79</f>
        <v>2.5999999999999999E-3</v>
      </c>
      <c r="I79" s="9">
        <f>'[1]1. Province'!I79</f>
        <v>9660</v>
      </c>
      <c r="J79" s="4">
        <f>'[1]1. Province'!J79</f>
        <v>374</v>
      </c>
      <c r="K79" s="6">
        <f>'[1]1. Province'!K79</f>
        <v>4.0300000000000002E-2</v>
      </c>
      <c r="L79" s="9">
        <f>'[1]1. Province'!L79</f>
        <v>4911</v>
      </c>
      <c r="M79" s="4">
        <f>'[1]1. Province'!M79</f>
        <v>-91</v>
      </c>
      <c r="N79" s="6">
        <f>'[1]1. Province'!N79</f>
        <v>-1.8200000000000001E-2</v>
      </c>
      <c r="O79" s="9">
        <f>'[1]1. Province'!O79</f>
        <v>1294</v>
      </c>
      <c r="P79" s="4">
        <f>'[1]1. Province'!P79</f>
        <v>11</v>
      </c>
      <c r="Q79" s="6">
        <f>'[1]1. Province'!Q79</f>
        <v>8.6E-3</v>
      </c>
    </row>
    <row r="80" spans="2:17" x14ac:dyDescent="0.2">
      <c r="B80" s="1" t="s">
        <v>67</v>
      </c>
      <c r="C80" s="9">
        <f>'[1]1. Province'!C80</f>
        <v>11464</v>
      </c>
      <c r="D80" s="4">
        <f>'[1]1. Province'!D80</f>
        <v>160</v>
      </c>
      <c r="E80" s="6">
        <f>'[1]1. Province'!E80</f>
        <v>1.4200000000000001E-2</v>
      </c>
      <c r="F80" s="9">
        <f>'[1]1. Province'!F80</f>
        <v>4713</v>
      </c>
      <c r="G80" s="4">
        <f>'[1]1. Province'!G80</f>
        <v>28</v>
      </c>
      <c r="H80" s="6">
        <f>'[1]1. Province'!H80</f>
        <v>6.0000000000000001E-3</v>
      </c>
      <c r="I80" s="9">
        <f>'[1]1. Province'!I80</f>
        <v>3603</v>
      </c>
      <c r="J80" s="4">
        <f>'[1]1. Province'!J80</f>
        <v>158</v>
      </c>
      <c r="K80" s="6">
        <f>'[1]1. Province'!K80</f>
        <v>4.5900000000000003E-2</v>
      </c>
      <c r="L80" s="9">
        <f>'[1]1. Province'!L80</f>
        <v>2542</v>
      </c>
      <c r="M80" s="4">
        <f>'[1]1. Province'!M80</f>
        <v>-41</v>
      </c>
      <c r="N80" s="6">
        <f>'[1]1. Province'!N80</f>
        <v>-1.5900000000000001E-2</v>
      </c>
      <c r="O80" s="9">
        <f>'[1]1. Province'!O80</f>
        <v>597</v>
      </c>
      <c r="P80" s="4">
        <f>'[1]1. Province'!P80</f>
        <v>6</v>
      </c>
      <c r="Q80" s="6">
        <f>'[1]1. Province'!Q80</f>
        <v>1.0200000000000001E-2</v>
      </c>
    </row>
    <row r="81" spans="2:17" x14ac:dyDescent="0.2">
      <c r="B81" s="1" t="s">
        <v>68</v>
      </c>
      <c r="C81" s="9">
        <f>'[1]1. Province'!C81</f>
        <v>51480</v>
      </c>
      <c r="D81" s="4">
        <f>'[1]1. Province'!D81</f>
        <v>925</v>
      </c>
      <c r="E81" s="6">
        <f>'[1]1. Province'!E81</f>
        <v>1.83E-2</v>
      </c>
      <c r="F81" s="9">
        <f>'[1]1. Province'!F81</f>
        <v>20731</v>
      </c>
      <c r="G81" s="4">
        <f>'[1]1. Province'!G81</f>
        <v>355</v>
      </c>
      <c r="H81" s="6">
        <f>'[1]1. Province'!H81</f>
        <v>1.7399999999999999E-2</v>
      </c>
      <c r="I81" s="9">
        <f>'[1]1. Province'!I81</f>
        <v>18805</v>
      </c>
      <c r="J81" s="4">
        <f>'[1]1. Province'!J81</f>
        <v>705</v>
      </c>
      <c r="K81" s="6">
        <f>'[1]1. Province'!K81</f>
        <v>3.9E-2</v>
      </c>
      <c r="L81" s="9">
        <f>'[1]1. Province'!L81</f>
        <v>9830</v>
      </c>
      <c r="M81" s="4">
        <f>'[1]1. Province'!M81</f>
        <v>-110</v>
      </c>
      <c r="N81" s="6">
        <f>'[1]1. Province'!N81</f>
        <v>-1.11E-2</v>
      </c>
      <c r="O81" s="9">
        <f>'[1]1. Province'!O81</f>
        <v>2118</v>
      </c>
      <c r="P81" s="4">
        <f>'[1]1. Province'!P81</f>
        <v>-21</v>
      </c>
      <c r="Q81" s="6">
        <f>'[1]1. Province'!Q81</f>
        <v>-9.7999999999999997E-3</v>
      </c>
    </row>
    <row r="82" spans="2:17" s="31" customFormat="1" ht="21" customHeight="1" x14ac:dyDescent="0.2">
      <c r="B82" s="30" t="s">
        <v>77</v>
      </c>
      <c r="C82" s="9">
        <f>'1. Natura giuridica'!C19</f>
        <v>715062</v>
      </c>
      <c r="D82" s="4">
        <f>'1. Natura giuridica'!D19</f>
        <v>9750</v>
      </c>
      <c r="E82" s="6">
        <f>'1. Natura giuridica'!E19</f>
        <v>1.3823669524976181E-2</v>
      </c>
      <c r="F82" s="9">
        <f>'1. Natura giuridica'!F19</f>
        <v>270637</v>
      </c>
      <c r="G82" s="4">
        <f>'1. Natura giuridica'!G19</f>
        <v>-1718</v>
      </c>
      <c r="H82" s="6">
        <f>'1. Natura giuridica'!H19</f>
        <v>-6.3079436764516897E-3</v>
      </c>
      <c r="I82" s="9">
        <f>'1. Natura giuridica'!I19</f>
        <v>302664</v>
      </c>
      <c r="J82" s="4">
        <f>'1. Natura giuridica'!J19</f>
        <v>13261</v>
      </c>
      <c r="K82" s="6">
        <f>'1. Natura giuridica'!K19</f>
        <v>4.5821916151525727E-2</v>
      </c>
      <c r="L82" s="9">
        <f>'1. Natura giuridica'!L19</f>
        <v>111320</v>
      </c>
      <c r="M82" s="4">
        <f>'1. Natura giuridica'!M19</f>
        <v>-1834</v>
      </c>
      <c r="N82" s="6">
        <f>'1. Natura giuridica'!N19</f>
        <v>-1.6207999717199568E-2</v>
      </c>
      <c r="O82" s="9">
        <f>'1. Natura giuridica'!O19</f>
        <v>30441</v>
      </c>
      <c r="P82" s="4">
        <f>'1. Natura giuridica'!P19</f>
        <v>41</v>
      </c>
      <c r="Q82" s="6">
        <f>'1. Natura giuridica'!Q19</f>
        <v>1.3486842105263157E-3</v>
      </c>
    </row>
    <row r="83" spans="2:17" ht="24.95" customHeight="1" x14ac:dyDescent="0.2">
      <c r="B83" s="193" t="s">
        <v>36</v>
      </c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</row>
  </sheetData>
  <sheetProtection sheet="1" objects="1" scenarios="1"/>
  <sortState xmlns:xlrd2="http://schemas.microsoft.com/office/spreadsheetml/2017/richdata2" ref="R30:S41">
    <sortCondition descending="1" ref="S30:S41"/>
  </sortState>
  <mergeCells count="35">
    <mergeCell ref="B2:Q4"/>
    <mergeCell ref="B6:Q6"/>
    <mergeCell ref="B7:B8"/>
    <mergeCell ref="C7:E8"/>
    <mergeCell ref="F7:Q7"/>
    <mergeCell ref="F8:H8"/>
    <mergeCell ref="I8:K8"/>
    <mergeCell ref="L8:N8"/>
    <mergeCell ref="O8:Q8"/>
    <mergeCell ref="B23:Q23"/>
    <mergeCell ref="B26:N26"/>
    <mergeCell ref="B27:B28"/>
    <mergeCell ref="C27:E28"/>
    <mergeCell ref="F27:N27"/>
    <mergeCell ref="F28:H28"/>
    <mergeCell ref="I28:K28"/>
    <mergeCell ref="L28:N28"/>
    <mergeCell ref="B43:N43"/>
    <mergeCell ref="B46:N46"/>
    <mergeCell ref="B47:B48"/>
    <mergeCell ref="C47:E48"/>
    <mergeCell ref="F47:N47"/>
    <mergeCell ref="F48:H48"/>
    <mergeCell ref="I48:K48"/>
    <mergeCell ref="L48:N48"/>
    <mergeCell ref="B83:Q83"/>
    <mergeCell ref="B63:N63"/>
    <mergeCell ref="B66:Q66"/>
    <mergeCell ref="B67:B68"/>
    <mergeCell ref="C67:E68"/>
    <mergeCell ref="F67:Q67"/>
    <mergeCell ref="F68:H68"/>
    <mergeCell ref="I68:K68"/>
    <mergeCell ref="L68:N68"/>
    <mergeCell ref="O68:Q68"/>
  </mergeCells>
  <pageMargins left="0.7" right="0.7" top="0.75" bottom="0.75" header="0.3" footer="0.3"/>
  <pageSetup paperSize="9" scale="6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tabColor theme="0"/>
    <pageSetUpPr fitToPage="1"/>
  </sheetPr>
  <dimension ref="B2:AC59"/>
  <sheetViews>
    <sheetView workbookViewId="0">
      <selection activeCell="P20" sqref="P20"/>
    </sheetView>
  </sheetViews>
  <sheetFormatPr defaultColWidth="9" defaultRowHeight="12.75" x14ac:dyDescent="0.2"/>
  <cols>
    <col min="1" max="1" width="4.125" style="11" customWidth="1"/>
    <col min="2" max="2" width="30.5" style="11" bestFit="1" customWidth="1"/>
    <col min="3" max="21" width="8.125" style="11" customWidth="1"/>
    <col min="22" max="23" width="7.25" style="11" customWidth="1"/>
    <col min="24" max="16384" width="9" style="11"/>
  </cols>
  <sheetData>
    <row r="2" spans="2:20" ht="12.75" customHeight="1" x14ac:dyDescent="0.2">
      <c r="B2" s="175" t="s">
        <v>214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"/>
      <c r="S2" s="17"/>
      <c r="T2" s="17"/>
    </row>
    <row r="3" spans="2:20" ht="12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"/>
      <c r="S3" s="17"/>
      <c r="T3" s="17"/>
    </row>
    <row r="4" spans="2:20" ht="12.75" customHeight="1" x14ac:dyDescent="0.2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"/>
      <c r="S4" s="17"/>
      <c r="T4" s="17"/>
    </row>
    <row r="5" spans="2:20" x14ac:dyDescent="0.2">
      <c r="R5" s="17"/>
      <c r="S5" s="17"/>
      <c r="T5" s="17"/>
    </row>
    <row r="6" spans="2:20" s="17" customFormat="1" ht="24.95" customHeight="1" x14ac:dyDescent="0.2">
      <c r="B6" s="194" t="s">
        <v>215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</row>
    <row r="7" spans="2:20" ht="15" customHeight="1" x14ac:dyDescent="0.2">
      <c r="B7" s="195" t="s">
        <v>3</v>
      </c>
      <c r="C7" s="203" t="s">
        <v>84</v>
      </c>
      <c r="D7" s="204"/>
      <c r="E7" s="204"/>
      <c r="F7" s="199" t="s">
        <v>14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"/>
      <c r="S7" s="1"/>
    </row>
    <row r="8" spans="2:20" ht="27.75" customHeight="1" x14ac:dyDescent="0.2">
      <c r="B8" s="196"/>
      <c r="C8" s="205"/>
      <c r="D8" s="205"/>
      <c r="E8" s="205"/>
      <c r="F8" s="206" t="s">
        <v>7</v>
      </c>
      <c r="G8" s="206"/>
      <c r="H8" s="206"/>
      <c r="I8" s="206" t="s">
        <v>8</v>
      </c>
      <c r="J8" s="206"/>
      <c r="K8" s="206"/>
      <c r="L8" s="206" t="s">
        <v>2</v>
      </c>
      <c r="M8" s="206"/>
      <c r="N8" s="206"/>
      <c r="O8" s="206" t="s">
        <v>6</v>
      </c>
      <c r="P8" s="206"/>
      <c r="Q8" s="206"/>
      <c r="R8" s="1"/>
      <c r="S8" s="1"/>
    </row>
    <row r="9" spans="2:20" ht="39" customHeight="1" x14ac:dyDescent="0.2">
      <c r="B9" s="2"/>
      <c r="C9" s="41" t="s">
        <v>133</v>
      </c>
      <c r="D9" s="42" t="s">
        <v>121</v>
      </c>
      <c r="E9" s="42" t="s">
        <v>122</v>
      </c>
      <c r="F9" s="41" t="s">
        <v>133</v>
      </c>
      <c r="G9" s="42" t="s">
        <v>121</v>
      </c>
      <c r="H9" s="42" t="s">
        <v>122</v>
      </c>
      <c r="I9" s="41" t="s">
        <v>133</v>
      </c>
      <c r="J9" s="42" t="s">
        <v>121</v>
      </c>
      <c r="K9" s="42" t="s">
        <v>122</v>
      </c>
      <c r="L9" s="41" t="s">
        <v>133</v>
      </c>
      <c r="M9" s="42" t="s">
        <v>121</v>
      </c>
      <c r="N9" s="42" t="s">
        <v>122</v>
      </c>
      <c r="O9" s="41" t="s">
        <v>133</v>
      </c>
      <c r="P9" s="42" t="s">
        <v>121</v>
      </c>
      <c r="Q9" s="42" t="s">
        <v>122</v>
      </c>
      <c r="R9" s="1"/>
      <c r="S9" s="1"/>
    </row>
    <row r="10" spans="2:20" x14ac:dyDescent="0.2">
      <c r="B10" s="1" t="s">
        <v>69</v>
      </c>
      <c r="C10" s="9">
        <f>'[1]1. Delegazioni'!C10</f>
        <v>5819</v>
      </c>
      <c r="D10" s="4">
        <f>'[1]1. Delegazioni'!D10</f>
        <v>107</v>
      </c>
      <c r="E10" s="6">
        <f>'[1]1. Delegazioni'!E10</f>
        <v>1.8700000000000001E-2</v>
      </c>
      <c r="F10" s="9">
        <f>'[1]1. Delegazioni'!F10</f>
        <v>270</v>
      </c>
      <c r="G10" s="4">
        <f>'[1]1. Delegazioni'!G10</f>
        <v>1</v>
      </c>
      <c r="H10" s="6">
        <f>'[1]1. Delegazioni'!H10</f>
        <v>3.7000000000000002E-3</v>
      </c>
      <c r="I10" s="9">
        <f>'[1]1. Delegazioni'!I10</f>
        <v>1584</v>
      </c>
      <c r="J10" s="4">
        <f>'[1]1. Delegazioni'!J10</f>
        <v>33</v>
      </c>
      <c r="K10" s="6">
        <f>'[1]1. Delegazioni'!K10</f>
        <v>2.1299999999999999E-2</v>
      </c>
      <c r="L10" s="9">
        <f>'[1]1. Delegazioni'!L10</f>
        <v>3951</v>
      </c>
      <c r="M10" s="4">
        <f>'[1]1. Delegazioni'!M10</f>
        <v>70</v>
      </c>
      <c r="N10" s="6">
        <f>'[1]1. Delegazioni'!N10</f>
        <v>1.7999999999999999E-2</v>
      </c>
      <c r="O10" s="9">
        <f>'[1]1. Delegazioni'!O10</f>
        <v>14</v>
      </c>
      <c r="P10" s="4">
        <f>'[1]1. Delegazioni'!P10</f>
        <v>3</v>
      </c>
      <c r="Q10" s="6">
        <f>'[1]1. Delegazioni'!Q10</f>
        <v>0.2727</v>
      </c>
      <c r="R10" s="1"/>
      <c r="S10" s="1"/>
    </row>
    <row r="11" spans="2:20" x14ac:dyDescent="0.2">
      <c r="B11" s="1" t="s">
        <v>70</v>
      </c>
      <c r="C11" s="9">
        <f>'[1]1. Delegazioni'!C11</f>
        <v>21208</v>
      </c>
      <c r="D11" s="4">
        <f>'[1]1. Delegazioni'!D11</f>
        <v>377</v>
      </c>
      <c r="E11" s="6">
        <f>'[1]1. Delegazioni'!E11</f>
        <v>1.8100000000000002E-2</v>
      </c>
      <c r="F11" s="9">
        <f>'[1]1. Delegazioni'!F11</f>
        <v>561</v>
      </c>
      <c r="G11" s="4">
        <f>'[1]1. Delegazioni'!G11</f>
        <v>16</v>
      </c>
      <c r="H11" s="6">
        <f>'[1]1. Delegazioni'!H11</f>
        <v>2.9399999999999999E-2</v>
      </c>
      <c r="I11" s="9">
        <f>'[1]1. Delegazioni'!I11</f>
        <v>6118</v>
      </c>
      <c r="J11" s="4">
        <f>'[1]1. Delegazioni'!J11</f>
        <v>116</v>
      </c>
      <c r="K11" s="6">
        <f>'[1]1. Delegazioni'!K11</f>
        <v>1.9300000000000001E-2</v>
      </c>
      <c r="L11" s="9">
        <f>'[1]1. Delegazioni'!L11</f>
        <v>14476</v>
      </c>
      <c r="M11" s="4">
        <f>'[1]1. Delegazioni'!M11</f>
        <v>252</v>
      </c>
      <c r="N11" s="6">
        <f>'[1]1. Delegazioni'!N11</f>
        <v>1.77E-2</v>
      </c>
      <c r="O11" s="9">
        <f>'[1]1. Delegazioni'!O11</f>
        <v>53</v>
      </c>
      <c r="P11" s="4">
        <f>'[1]1. Delegazioni'!P11</f>
        <v>-7</v>
      </c>
      <c r="Q11" s="6">
        <f>'[1]1. Delegazioni'!Q11</f>
        <v>-0.1167</v>
      </c>
      <c r="R11" s="1"/>
      <c r="S11" s="1"/>
    </row>
    <row r="12" spans="2:20" x14ac:dyDescent="0.2">
      <c r="B12" s="1" t="s">
        <v>71</v>
      </c>
      <c r="C12" s="9">
        <f>'[1]1. Delegazioni'!C12</f>
        <v>5863</v>
      </c>
      <c r="D12" s="4">
        <f>'[1]1. Delegazioni'!D12</f>
        <v>95</v>
      </c>
      <c r="E12" s="6">
        <f>'[1]1. Delegazioni'!E12</f>
        <v>1.6500000000000001E-2</v>
      </c>
      <c r="F12" s="9">
        <f>'[1]1. Delegazioni'!F12</f>
        <v>374</v>
      </c>
      <c r="G12" s="4">
        <f>'[1]1. Delegazioni'!G12</f>
        <v>10</v>
      </c>
      <c r="H12" s="6">
        <f>'[1]1. Delegazioni'!H12</f>
        <v>2.75E-2</v>
      </c>
      <c r="I12" s="9">
        <f>'[1]1. Delegazioni'!I12</f>
        <v>1812</v>
      </c>
      <c r="J12" s="4">
        <f>'[1]1. Delegazioni'!J12</f>
        <v>34</v>
      </c>
      <c r="K12" s="6">
        <f>'[1]1. Delegazioni'!K12</f>
        <v>1.9099999999999999E-2</v>
      </c>
      <c r="L12" s="9">
        <f>'[1]1. Delegazioni'!L12</f>
        <v>3661</v>
      </c>
      <c r="M12" s="4">
        <f>'[1]1. Delegazioni'!M12</f>
        <v>46</v>
      </c>
      <c r="N12" s="6">
        <f>'[1]1. Delegazioni'!N12</f>
        <v>1.2699999999999999E-2</v>
      </c>
      <c r="O12" s="9">
        <f>'[1]1. Delegazioni'!O12</f>
        <v>16</v>
      </c>
      <c r="P12" s="4">
        <f>'[1]1. Delegazioni'!P12</f>
        <v>5</v>
      </c>
      <c r="Q12" s="6">
        <f>'[1]1. Delegazioni'!Q12</f>
        <v>0.45450000000000002</v>
      </c>
      <c r="R12" s="1"/>
      <c r="S12" s="1"/>
    </row>
    <row r="13" spans="2:20" x14ac:dyDescent="0.2">
      <c r="B13" s="1" t="s">
        <v>72</v>
      </c>
      <c r="C13" s="9">
        <f>'[1]1. Delegazioni'!C13</f>
        <v>17972</v>
      </c>
      <c r="D13" s="4">
        <f>'[1]1. Delegazioni'!D13</f>
        <v>300</v>
      </c>
      <c r="E13" s="6">
        <f>'[1]1. Delegazioni'!E13</f>
        <v>1.7000000000000001E-2</v>
      </c>
      <c r="F13" s="9">
        <f>'[1]1. Delegazioni'!F13</f>
        <v>268</v>
      </c>
      <c r="G13" s="4">
        <f>'[1]1. Delegazioni'!G13</f>
        <v>9</v>
      </c>
      <c r="H13" s="6">
        <f>'[1]1. Delegazioni'!H13</f>
        <v>3.4700000000000002E-2</v>
      </c>
      <c r="I13" s="9">
        <f>'[1]1. Delegazioni'!I13</f>
        <v>5510</v>
      </c>
      <c r="J13" s="4">
        <f>'[1]1. Delegazioni'!J13</f>
        <v>106</v>
      </c>
      <c r="K13" s="6">
        <f>'[1]1. Delegazioni'!K13</f>
        <v>1.9599999999999999E-2</v>
      </c>
      <c r="L13" s="9">
        <f>'[1]1. Delegazioni'!L13</f>
        <v>12140</v>
      </c>
      <c r="M13" s="4">
        <f>'[1]1. Delegazioni'!M13</f>
        <v>179</v>
      </c>
      <c r="N13" s="6">
        <f>'[1]1. Delegazioni'!N13</f>
        <v>1.4999999999999999E-2</v>
      </c>
      <c r="O13" s="9">
        <f>'[1]1. Delegazioni'!O13</f>
        <v>54</v>
      </c>
      <c r="P13" s="4">
        <f>'[1]1. Delegazioni'!P13</f>
        <v>6</v>
      </c>
      <c r="Q13" s="6">
        <f>'[1]1. Delegazioni'!Q13</f>
        <v>0.125</v>
      </c>
      <c r="R13" s="1"/>
      <c r="S13" s="1"/>
    </row>
    <row r="14" spans="2:20" x14ac:dyDescent="0.2">
      <c r="B14" s="1" t="s">
        <v>79</v>
      </c>
      <c r="C14" s="9">
        <f>'[1]1. Delegazioni'!C14</f>
        <v>17250</v>
      </c>
      <c r="D14" s="4">
        <f>'[1]1. Delegazioni'!D14</f>
        <v>371</v>
      </c>
      <c r="E14" s="6">
        <f>'[1]1. Delegazioni'!E14</f>
        <v>2.1999999999999999E-2</v>
      </c>
      <c r="F14" s="9">
        <f>'[1]1. Delegazioni'!F14</f>
        <v>278</v>
      </c>
      <c r="G14" s="4">
        <f>'[1]1. Delegazioni'!G14</f>
        <v>8</v>
      </c>
      <c r="H14" s="6">
        <f>'[1]1. Delegazioni'!H14</f>
        <v>2.9600000000000001E-2</v>
      </c>
      <c r="I14" s="9">
        <f>'[1]1. Delegazioni'!I14</f>
        <v>5595</v>
      </c>
      <c r="J14" s="4">
        <f>'[1]1. Delegazioni'!J14</f>
        <v>128</v>
      </c>
      <c r="K14" s="6">
        <f>'[1]1. Delegazioni'!K14</f>
        <v>2.3400000000000001E-2</v>
      </c>
      <c r="L14" s="9">
        <f>'[1]1. Delegazioni'!L14</f>
        <v>11327</v>
      </c>
      <c r="M14" s="4">
        <f>'[1]1. Delegazioni'!M14</f>
        <v>226</v>
      </c>
      <c r="N14" s="6">
        <f>'[1]1. Delegazioni'!N14</f>
        <v>2.0400000000000001E-2</v>
      </c>
      <c r="O14" s="9">
        <f>'[1]1. Delegazioni'!O14</f>
        <v>50</v>
      </c>
      <c r="P14" s="4">
        <f>'[1]1. Delegazioni'!P14</f>
        <v>9</v>
      </c>
      <c r="Q14" s="6">
        <f>'[1]1. Delegazioni'!Q14</f>
        <v>0.2195</v>
      </c>
      <c r="R14" s="1"/>
      <c r="S14" s="1"/>
    </row>
    <row r="15" spans="2:20" x14ac:dyDescent="0.2">
      <c r="B15" s="1" t="s">
        <v>73</v>
      </c>
      <c r="C15" s="9">
        <f>'[1]1. Delegazioni'!C15</f>
        <v>8637</v>
      </c>
      <c r="D15" s="4">
        <f>'[1]1. Delegazioni'!D15</f>
        <v>179</v>
      </c>
      <c r="E15" s="6">
        <f>'[1]1. Delegazioni'!E15</f>
        <v>2.12E-2</v>
      </c>
      <c r="F15" s="9">
        <f>'[1]1. Delegazioni'!F15</f>
        <v>115</v>
      </c>
      <c r="G15" s="4">
        <f>'[1]1. Delegazioni'!G15</f>
        <v>-1</v>
      </c>
      <c r="H15" s="6">
        <f>'[1]1. Delegazioni'!H15</f>
        <v>-8.6E-3</v>
      </c>
      <c r="I15" s="9">
        <f>'[1]1. Delegazioni'!I15</f>
        <v>2569</v>
      </c>
      <c r="J15" s="4">
        <f>'[1]1. Delegazioni'!J15</f>
        <v>29</v>
      </c>
      <c r="K15" s="6">
        <f>'[1]1. Delegazioni'!K15</f>
        <v>1.14E-2</v>
      </c>
      <c r="L15" s="9">
        <f>'[1]1. Delegazioni'!L15</f>
        <v>5924</v>
      </c>
      <c r="M15" s="4">
        <f>'[1]1. Delegazioni'!M15</f>
        <v>152</v>
      </c>
      <c r="N15" s="6">
        <f>'[1]1. Delegazioni'!N15</f>
        <v>2.63E-2</v>
      </c>
      <c r="O15" s="9">
        <f>'[1]1. Delegazioni'!O15</f>
        <v>29</v>
      </c>
      <c r="P15" s="4">
        <f>'[1]1. Delegazioni'!P15</f>
        <v>-1</v>
      </c>
      <c r="Q15" s="6">
        <f>'[1]1. Delegazioni'!Q15</f>
        <v>-3.3300000000000003E-2</v>
      </c>
      <c r="R15" s="1"/>
      <c r="S15" s="1"/>
    </row>
    <row r="16" spans="2:20" s="31" customFormat="1" ht="21" customHeight="1" x14ac:dyDescent="0.2">
      <c r="B16" s="30" t="s">
        <v>117</v>
      </c>
      <c r="C16" s="9">
        <f>'1. Macrosettori'!C20</f>
        <v>76750</v>
      </c>
      <c r="D16" s="4">
        <f>'1. Macrosettori'!D20</f>
        <v>1429</v>
      </c>
      <c r="E16" s="6">
        <f>'1. Macrosettori'!E20</f>
        <v>1.8972132605780592E-2</v>
      </c>
      <c r="F16" s="9">
        <f>'1. Macrosettori'!F20</f>
        <v>1866</v>
      </c>
      <c r="G16" s="4">
        <f>'1. Macrosettori'!G20</f>
        <v>43</v>
      </c>
      <c r="H16" s="6">
        <f>'1. Macrosettori'!H20</f>
        <v>2.3587493143170598E-2</v>
      </c>
      <c r="I16" s="9">
        <f>'1. Macrosettori'!I20</f>
        <v>23188</v>
      </c>
      <c r="J16" s="4">
        <f>'1. Macrosettori'!J20</f>
        <v>446</v>
      </c>
      <c r="K16" s="6">
        <f>'1. Macrosettori'!K20</f>
        <v>1.9611291882859906E-2</v>
      </c>
      <c r="L16" s="9">
        <f>'1. Macrosettori'!L20</f>
        <v>51480</v>
      </c>
      <c r="M16" s="4">
        <f>'1. Macrosettori'!M20</f>
        <v>925</v>
      </c>
      <c r="N16" s="6">
        <f>'1. Macrosettori'!N20</f>
        <v>1.8296904361586392E-2</v>
      </c>
      <c r="O16" s="9">
        <f>'1. Macrosettori'!O20</f>
        <v>216</v>
      </c>
      <c r="P16" s="4">
        <f>'1. Macrosettori'!P20</f>
        <v>15</v>
      </c>
      <c r="Q16" s="6">
        <f>'1. Macrosettori'!Q20</f>
        <v>7.4626865671641784E-2</v>
      </c>
    </row>
    <row r="17" spans="2:19" ht="24.95" customHeight="1" x14ac:dyDescent="0.2">
      <c r="B17" s="208" t="s">
        <v>118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</row>
    <row r="20" spans="2:19" s="17" customFormat="1" ht="24.95" customHeight="1" x14ac:dyDescent="0.2">
      <c r="B20" s="202" t="s">
        <v>216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18"/>
      <c r="P20" s="18"/>
      <c r="Q20" s="18"/>
    </row>
    <row r="21" spans="2:19" ht="15" customHeight="1" x14ac:dyDescent="0.2">
      <c r="B21" s="195" t="s">
        <v>35</v>
      </c>
      <c r="C21" s="197" t="s">
        <v>84</v>
      </c>
      <c r="D21" s="197"/>
      <c r="E21" s="197"/>
      <c r="F21" s="199" t="s">
        <v>14</v>
      </c>
      <c r="G21" s="199"/>
      <c r="H21" s="199"/>
      <c r="I21" s="199"/>
      <c r="J21" s="199"/>
      <c r="K21" s="199"/>
      <c r="L21" s="199"/>
      <c r="M21" s="199"/>
      <c r="N21" s="199"/>
    </row>
    <row r="22" spans="2:19" ht="30.75" customHeight="1" x14ac:dyDescent="0.2">
      <c r="B22" s="196"/>
      <c r="C22" s="198"/>
      <c r="D22" s="198"/>
      <c r="E22" s="198"/>
      <c r="F22" s="201" t="s">
        <v>0</v>
      </c>
      <c r="G22" s="201"/>
      <c r="H22" s="201"/>
      <c r="I22" s="201" t="s">
        <v>1</v>
      </c>
      <c r="J22" s="201"/>
      <c r="K22" s="201"/>
      <c r="L22" s="201" t="s">
        <v>2</v>
      </c>
      <c r="M22" s="201"/>
      <c r="N22" s="201"/>
    </row>
    <row r="23" spans="2:19" ht="42" customHeight="1" x14ac:dyDescent="0.2">
      <c r="B23" s="2"/>
      <c r="C23" s="41" t="s">
        <v>133</v>
      </c>
      <c r="D23" s="42" t="s">
        <v>121</v>
      </c>
      <c r="E23" s="42" t="s">
        <v>122</v>
      </c>
      <c r="F23" s="41" t="s">
        <v>133</v>
      </c>
      <c r="G23" s="42" t="s">
        <v>121</v>
      </c>
      <c r="H23" s="42" t="s">
        <v>122</v>
      </c>
      <c r="I23" s="41" t="s">
        <v>133</v>
      </c>
      <c r="J23" s="42" t="s">
        <v>121</v>
      </c>
      <c r="K23" s="42" t="s">
        <v>122</v>
      </c>
      <c r="L23" s="41" t="s">
        <v>133</v>
      </c>
      <c r="M23" s="42" t="s">
        <v>121</v>
      </c>
      <c r="N23" s="42" t="s">
        <v>122</v>
      </c>
    </row>
    <row r="24" spans="2:19" x14ac:dyDescent="0.2">
      <c r="B24" s="1" t="s">
        <v>69</v>
      </c>
      <c r="C24" s="9">
        <f>'[1]1. Delegazioni'!C24</f>
        <v>3951</v>
      </c>
      <c r="D24" s="4">
        <f>'[1]1. Delegazioni'!D24</f>
        <v>70</v>
      </c>
      <c r="E24" s="6">
        <f>'[1]1. Delegazioni'!E24</f>
        <v>1.7999999999999999E-2</v>
      </c>
      <c r="F24" s="9">
        <f>'[1]1. Delegazioni'!F24</f>
        <v>1336</v>
      </c>
      <c r="G24" s="4">
        <f>'[1]1. Delegazioni'!G24</f>
        <v>0</v>
      </c>
      <c r="H24" s="160" t="s">
        <v>252</v>
      </c>
      <c r="I24" s="9">
        <f>'[1]1. Delegazioni'!I24</f>
        <v>709</v>
      </c>
      <c r="J24" s="4">
        <f>'[1]1. Delegazioni'!J24</f>
        <v>23</v>
      </c>
      <c r="K24" s="6">
        <f>'[1]1. Delegazioni'!K24</f>
        <v>3.3500000000000002E-2</v>
      </c>
      <c r="L24" s="9">
        <f>'[1]1. Delegazioni'!L24</f>
        <v>1906</v>
      </c>
      <c r="M24" s="4">
        <f>'[1]1. Delegazioni'!M24</f>
        <v>47</v>
      </c>
      <c r="N24" s="6">
        <f>'[1]1. Delegazioni'!N24</f>
        <v>2.53E-2</v>
      </c>
      <c r="O24" s="9"/>
      <c r="P24" s="4"/>
      <c r="Q24" s="6"/>
      <c r="R24" s="1"/>
      <c r="S24" s="1"/>
    </row>
    <row r="25" spans="2:19" x14ac:dyDescent="0.2">
      <c r="B25" s="1" t="s">
        <v>70</v>
      </c>
      <c r="C25" s="9">
        <f>'[1]1. Delegazioni'!C25</f>
        <v>14476</v>
      </c>
      <c r="D25" s="4">
        <f>'[1]1. Delegazioni'!D25</f>
        <v>252</v>
      </c>
      <c r="E25" s="6">
        <f>'[1]1. Delegazioni'!E25</f>
        <v>1.77E-2</v>
      </c>
      <c r="F25" s="9">
        <f>'[1]1. Delegazioni'!F25</f>
        <v>5269</v>
      </c>
      <c r="G25" s="4">
        <f>'[1]1. Delegazioni'!G25</f>
        <v>40</v>
      </c>
      <c r="H25" s="6">
        <f>'[1]1. Delegazioni'!H25</f>
        <v>7.6E-3</v>
      </c>
      <c r="I25" s="9">
        <f>'[1]1. Delegazioni'!I25</f>
        <v>1667</v>
      </c>
      <c r="J25" s="4">
        <f>'[1]1. Delegazioni'!J25</f>
        <v>51</v>
      </c>
      <c r="K25" s="6">
        <f>'[1]1. Delegazioni'!K25</f>
        <v>3.1600000000000003E-2</v>
      </c>
      <c r="L25" s="9">
        <f>'[1]1. Delegazioni'!L25</f>
        <v>7540</v>
      </c>
      <c r="M25" s="4">
        <f>'[1]1. Delegazioni'!M25</f>
        <v>161</v>
      </c>
      <c r="N25" s="6">
        <f>'[1]1. Delegazioni'!N25</f>
        <v>2.18E-2</v>
      </c>
      <c r="O25" s="9"/>
      <c r="P25" s="4"/>
      <c r="Q25" s="6"/>
      <c r="R25" s="1"/>
      <c r="S25" s="1"/>
    </row>
    <row r="26" spans="2:19" x14ac:dyDescent="0.2">
      <c r="B26" s="1" t="s">
        <v>71</v>
      </c>
      <c r="C26" s="9">
        <f>'[1]1. Delegazioni'!C26</f>
        <v>3661</v>
      </c>
      <c r="D26" s="4">
        <f>'[1]1. Delegazioni'!D26</f>
        <v>46</v>
      </c>
      <c r="E26" s="6">
        <f>'[1]1. Delegazioni'!E26</f>
        <v>1.2699999999999999E-2</v>
      </c>
      <c r="F26" s="9">
        <f>'[1]1. Delegazioni'!F26</f>
        <v>1413</v>
      </c>
      <c r="G26" s="4">
        <f>'[1]1. Delegazioni'!G26</f>
        <v>9</v>
      </c>
      <c r="H26" s="6">
        <f>'[1]1. Delegazioni'!H26</f>
        <v>6.4000000000000003E-3</v>
      </c>
      <c r="I26" s="9">
        <f>'[1]1. Delegazioni'!I26</f>
        <v>603</v>
      </c>
      <c r="J26" s="4">
        <f>'[1]1. Delegazioni'!J26</f>
        <v>18</v>
      </c>
      <c r="K26" s="6">
        <f>'[1]1. Delegazioni'!K26</f>
        <v>3.0800000000000001E-2</v>
      </c>
      <c r="L26" s="9">
        <f>'[1]1. Delegazioni'!L26</f>
        <v>1645</v>
      </c>
      <c r="M26" s="4">
        <f>'[1]1. Delegazioni'!M26</f>
        <v>19</v>
      </c>
      <c r="N26" s="6">
        <f>'[1]1. Delegazioni'!N26</f>
        <v>1.17E-2</v>
      </c>
      <c r="O26" s="9"/>
      <c r="P26" s="4"/>
      <c r="Q26" s="6"/>
      <c r="R26" s="1"/>
      <c r="S26" s="1"/>
    </row>
    <row r="27" spans="2:19" x14ac:dyDescent="0.2">
      <c r="B27" s="1" t="s">
        <v>72</v>
      </c>
      <c r="C27" s="9">
        <f>'[1]1. Delegazioni'!C27</f>
        <v>12140</v>
      </c>
      <c r="D27" s="4">
        <f>'[1]1. Delegazioni'!D27</f>
        <v>179</v>
      </c>
      <c r="E27" s="6">
        <f>'[1]1. Delegazioni'!E27</f>
        <v>1.4999999999999999E-2</v>
      </c>
      <c r="F27" s="9">
        <f>'[1]1. Delegazioni'!F27</f>
        <v>4365</v>
      </c>
      <c r="G27" s="4">
        <f>'[1]1. Delegazioni'!G27</f>
        <v>-5</v>
      </c>
      <c r="H27" s="6">
        <f>'[1]1. Delegazioni'!H27</f>
        <v>-1.1000000000000001E-3</v>
      </c>
      <c r="I27" s="9">
        <f>'[1]1. Delegazioni'!I27</f>
        <v>1284</v>
      </c>
      <c r="J27" s="4">
        <f>'[1]1. Delegazioni'!J27</f>
        <v>15</v>
      </c>
      <c r="K27" s="6">
        <f>'[1]1. Delegazioni'!K27</f>
        <v>1.18E-2</v>
      </c>
      <c r="L27" s="9">
        <f>'[1]1. Delegazioni'!L27</f>
        <v>6491</v>
      </c>
      <c r="M27" s="4">
        <f>'[1]1. Delegazioni'!M27</f>
        <v>169</v>
      </c>
      <c r="N27" s="6">
        <f>'[1]1. Delegazioni'!N27</f>
        <v>2.6700000000000002E-2</v>
      </c>
      <c r="O27" s="9"/>
      <c r="P27" s="4"/>
      <c r="Q27" s="6"/>
      <c r="R27" s="1"/>
      <c r="S27" s="1"/>
    </row>
    <row r="28" spans="2:19" x14ac:dyDescent="0.2">
      <c r="B28" s="1" t="s">
        <v>79</v>
      </c>
      <c r="C28" s="9">
        <f>'[1]1. Delegazioni'!C28</f>
        <v>11327</v>
      </c>
      <c r="D28" s="4">
        <f>'[1]1. Delegazioni'!D28</f>
        <v>226</v>
      </c>
      <c r="E28" s="6">
        <f>'[1]1. Delegazioni'!E28</f>
        <v>2.0400000000000001E-2</v>
      </c>
      <c r="F28" s="9">
        <f>'[1]1. Delegazioni'!F28</f>
        <v>4144</v>
      </c>
      <c r="G28" s="4">
        <f>'[1]1. Delegazioni'!G28</f>
        <v>29</v>
      </c>
      <c r="H28" s="6">
        <f>'[1]1. Delegazioni'!H28</f>
        <v>7.0000000000000001E-3</v>
      </c>
      <c r="I28" s="9">
        <f>'[1]1. Delegazioni'!I28</f>
        <v>1111</v>
      </c>
      <c r="J28" s="4">
        <f>'[1]1. Delegazioni'!J28</f>
        <v>47</v>
      </c>
      <c r="K28" s="6">
        <f>'[1]1. Delegazioni'!K28</f>
        <v>4.4200000000000003E-2</v>
      </c>
      <c r="L28" s="9">
        <f>'[1]1. Delegazioni'!L28</f>
        <v>6072</v>
      </c>
      <c r="M28" s="4">
        <f>'[1]1. Delegazioni'!M28</f>
        <v>150</v>
      </c>
      <c r="N28" s="6">
        <f>'[1]1. Delegazioni'!N28</f>
        <v>2.53E-2</v>
      </c>
      <c r="O28" s="9"/>
      <c r="P28" s="4"/>
      <c r="Q28" s="6"/>
      <c r="R28" s="1"/>
      <c r="S28" s="1"/>
    </row>
    <row r="29" spans="2:19" x14ac:dyDescent="0.2">
      <c r="B29" s="1" t="s">
        <v>73</v>
      </c>
      <c r="C29" s="9">
        <f>'[1]1. Delegazioni'!C29</f>
        <v>5924</v>
      </c>
      <c r="D29" s="4">
        <f>'[1]1. Delegazioni'!D29</f>
        <v>152</v>
      </c>
      <c r="E29" s="6">
        <f>'[1]1. Delegazioni'!E29</f>
        <v>2.63E-2</v>
      </c>
      <c r="F29" s="9">
        <f>'[1]1. Delegazioni'!F29</f>
        <v>2159</v>
      </c>
      <c r="G29" s="4">
        <f>'[1]1. Delegazioni'!G29</f>
        <v>3</v>
      </c>
      <c r="H29" s="6">
        <f>'[1]1. Delegazioni'!H29</f>
        <v>1.4E-3</v>
      </c>
      <c r="I29" s="9">
        <f>'[1]1. Delegazioni'!I29</f>
        <v>642</v>
      </c>
      <c r="J29" s="4">
        <f>'[1]1. Delegazioni'!J29</f>
        <v>19</v>
      </c>
      <c r="K29" s="6">
        <f>'[1]1. Delegazioni'!K29</f>
        <v>3.0499999999999999E-2</v>
      </c>
      <c r="L29" s="9">
        <f>'[1]1. Delegazioni'!L29</f>
        <v>3123</v>
      </c>
      <c r="M29" s="4">
        <f>'[1]1. Delegazioni'!M29</f>
        <v>130</v>
      </c>
      <c r="N29" s="6">
        <f>'[1]1. Delegazioni'!N29</f>
        <v>4.3400000000000001E-2</v>
      </c>
      <c r="O29" s="9"/>
      <c r="P29" s="4"/>
      <c r="Q29" s="6"/>
      <c r="R29" s="1"/>
      <c r="S29" s="1"/>
    </row>
    <row r="30" spans="2:19" s="31" customFormat="1" ht="21" customHeight="1" x14ac:dyDescent="0.2">
      <c r="B30" s="30" t="s">
        <v>78</v>
      </c>
      <c r="C30" s="10">
        <f>'1. Settori'!C20</f>
        <v>51480</v>
      </c>
      <c r="D30" s="32">
        <f>'1. Settori'!D20</f>
        <v>925</v>
      </c>
      <c r="E30" s="8">
        <f>'1. Settori'!E20</f>
        <v>1.8296904361586392E-2</v>
      </c>
      <c r="F30" s="10">
        <f>'1. Settori'!F20</f>
        <v>18686</v>
      </c>
      <c r="G30" s="32">
        <f>'1. Settori'!G20</f>
        <v>76</v>
      </c>
      <c r="H30" s="8">
        <f>'1. Settori'!H20</f>
        <v>4.0838259000537348E-3</v>
      </c>
      <c r="I30" s="10">
        <f>'1. Settori'!I20</f>
        <v>6016</v>
      </c>
      <c r="J30" s="32">
        <f>'1. Settori'!J20</f>
        <v>173</v>
      </c>
      <c r="K30" s="8">
        <f>'1. Settori'!K20</f>
        <v>2.9608078042101658E-2</v>
      </c>
      <c r="L30" s="10">
        <f>'1. Settori'!L20</f>
        <v>26778</v>
      </c>
      <c r="M30" s="32">
        <f>'1. Settori'!M20</f>
        <v>676</v>
      </c>
      <c r="N30" s="8">
        <f>'1. Settori'!N20</f>
        <v>2.5898398590146348E-2</v>
      </c>
    </row>
    <row r="31" spans="2:19" ht="24.95" customHeight="1" x14ac:dyDescent="0.2">
      <c r="B31" s="207" t="s">
        <v>118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</row>
    <row r="34" spans="2:29" s="17" customFormat="1" ht="24.95" customHeight="1" x14ac:dyDescent="0.2">
      <c r="B34" s="202" t="s">
        <v>217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18"/>
      <c r="P34" s="18"/>
      <c r="Q34" s="18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2:29" ht="15" customHeight="1" x14ac:dyDescent="0.2">
      <c r="B35" s="195" t="s">
        <v>35</v>
      </c>
      <c r="C35" s="197" t="s">
        <v>84</v>
      </c>
      <c r="D35" s="197"/>
      <c r="E35" s="197"/>
      <c r="F35" s="199" t="s">
        <v>14</v>
      </c>
      <c r="G35" s="199"/>
      <c r="H35" s="199"/>
      <c r="I35" s="199"/>
      <c r="J35" s="199"/>
      <c r="K35" s="199"/>
      <c r="L35" s="199"/>
      <c r="M35" s="199"/>
      <c r="N35" s="199"/>
    </row>
    <row r="36" spans="2:29" ht="39.75" customHeight="1" x14ac:dyDescent="0.2">
      <c r="B36" s="196"/>
      <c r="C36" s="198"/>
      <c r="D36" s="198"/>
      <c r="E36" s="198"/>
      <c r="F36" s="200" t="s">
        <v>85</v>
      </c>
      <c r="G36" s="201"/>
      <c r="H36" s="201"/>
      <c r="I36" s="200" t="s">
        <v>93</v>
      </c>
      <c r="J36" s="200"/>
      <c r="K36" s="200"/>
      <c r="L36" s="200" t="s">
        <v>94</v>
      </c>
      <c r="M36" s="200"/>
      <c r="N36" s="200"/>
    </row>
    <row r="37" spans="2:29" ht="39.75" customHeight="1" x14ac:dyDescent="0.2">
      <c r="B37" s="2"/>
      <c r="C37" s="41" t="s">
        <v>133</v>
      </c>
      <c r="D37" s="42" t="s">
        <v>121</v>
      </c>
      <c r="E37" s="42" t="s">
        <v>122</v>
      </c>
      <c r="F37" s="41" t="s">
        <v>133</v>
      </c>
      <c r="G37" s="42" t="s">
        <v>121</v>
      </c>
      <c r="H37" s="42" t="s">
        <v>122</v>
      </c>
      <c r="I37" s="41" t="s">
        <v>133</v>
      </c>
      <c r="J37" s="42" t="s">
        <v>121</v>
      </c>
      <c r="K37" s="42" t="s">
        <v>122</v>
      </c>
      <c r="L37" s="41" t="s">
        <v>133</v>
      </c>
      <c r="M37" s="42" t="s">
        <v>121</v>
      </c>
      <c r="N37" s="42" t="s">
        <v>122</v>
      </c>
    </row>
    <row r="38" spans="2:29" x14ac:dyDescent="0.2">
      <c r="B38" s="1" t="s">
        <v>69</v>
      </c>
      <c r="C38" s="9">
        <f>'[1]1. Delegazioni'!C38</f>
        <v>3951</v>
      </c>
      <c r="D38" s="4">
        <f>'[1]1. Delegazioni'!D38</f>
        <v>70</v>
      </c>
      <c r="E38" s="6">
        <f>'[1]1. Delegazioni'!E38</f>
        <v>1.7999999999999999E-2</v>
      </c>
      <c r="F38" s="9">
        <f>'[1]1. Delegazioni'!F38</f>
        <v>2980</v>
      </c>
      <c r="G38" s="4">
        <f>'[1]1. Delegazioni'!G38</f>
        <v>54</v>
      </c>
      <c r="H38" s="6">
        <f>'[1]1. Delegazioni'!H38</f>
        <v>1.8499999999999999E-2</v>
      </c>
      <c r="I38" s="9">
        <f>'[1]1. Delegazioni'!I38</f>
        <v>585</v>
      </c>
      <c r="J38" s="4">
        <f>'[1]1. Delegazioni'!J38</f>
        <v>12</v>
      </c>
      <c r="K38" s="6">
        <f>'[1]1. Delegazioni'!K38</f>
        <v>2.0899999999999998E-2</v>
      </c>
      <c r="L38" s="9">
        <f>'[1]1. Delegazioni'!L38</f>
        <v>386</v>
      </c>
      <c r="M38" s="4">
        <f>'[1]1. Delegazioni'!M38</f>
        <v>4</v>
      </c>
      <c r="N38" s="6">
        <f>'[1]1. Delegazioni'!N38</f>
        <v>1.0500000000000001E-2</v>
      </c>
    </row>
    <row r="39" spans="2:29" x14ac:dyDescent="0.2">
      <c r="B39" s="1" t="s">
        <v>70</v>
      </c>
      <c r="C39" s="9">
        <f>'[1]1. Delegazioni'!C39</f>
        <v>14476</v>
      </c>
      <c r="D39" s="4">
        <f>'[1]1. Delegazioni'!D39</f>
        <v>252</v>
      </c>
      <c r="E39" s="6">
        <f>'[1]1. Delegazioni'!E39</f>
        <v>1.77E-2</v>
      </c>
      <c r="F39" s="9">
        <f>'[1]1. Delegazioni'!F39</f>
        <v>11049</v>
      </c>
      <c r="G39" s="4">
        <f>'[1]1. Delegazioni'!G39</f>
        <v>175</v>
      </c>
      <c r="H39" s="6">
        <f>'[1]1. Delegazioni'!H39</f>
        <v>1.61E-2</v>
      </c>
      <c r="I39" s="9">
        <f>'[1]1. Delegazioni'!I39</f>
        <v>1866</v>
      </c>
      <c r="J39" s="4">
        <f>'[1]1. Delegazioni'!J39</f>
        <v>24</v>
      </c>
      <c r="K39" s="6">
        <f>'[1]1. Delegazioni'!K39</f>
        <v>1.2999999999999999E-2</v>
      </c>
      <c r="L39" s="9">
        <f>'[1]1. Delegazioni'!L39</f>
        <v>1561</v>
      </c>
      <c r="M39" s="4">
        <f>'[1]1. Delegazioni'!M39</f>
        <v>53</v>
      </c>
      <c r="N39" s="6">
        <f>'[1]1. Delegazioni'!N39</f>
        <v>3.5099999999999999E-2</v>
      </c>
    </row>
    <row r="40" spans="2:29" x14ac:dyDescent="0.2">
      <c r="B40" s="1" t="s">
        <v>71</v>
      </c>
      <c r="C40" s="9">
        <f>'[1]1. Delegazioni'!C40</f>
        <v>3661</v>
      </c>
      <c r="D40" s="4">
        <f>'[1]1. Delegazioni'!D40</f>
        <v>46</v>
      </c>
      <c r="E40" s="6">
        <f>'[1]1. Delegazioni'!E40</f>
        <v>1.2699999999999999E-2</v>
      </c>
      <c r="F40" s="9">
        <f>'[1]1. Delegazioni'!F40</f>
        <v>2797</v>
      </c>
      <c r="G40" s="4">
        <f>'[1]1. Delegazioni'!G40</f>
        <v>33</v>
      </c>
      <c r="H40" s="6">
        <f>'[1]1. Delegazioni'!H40</f>
        <v>1.1900000000000001E-2</v>
      </c>
      <c r="I40" s="9">
        <f>'[1]1. Delegazioni'!I40</f>
        <v>554</v>
      </c>
      <c r="J40" s="4">
        <f>'[1]1. Delegazioni'!J40</f>
        <v>12</v>
      </c>
      <c r="K40" s="6">
        <f>'[1]1. Delegazioni'!K40</f>
        <v>2.2100000000000002E-2</v>
      </c>
      <c r="L40" s="9">
        <f>'[1]1. Delegazioni'!L40</f>
        <v>310</v>
      </c>
      <c r="M40" s="4">
        <f>'[1]1. Delegazioni'!M40</f>
        <v>1</v>
      </c>
      <c r="N40" s="6">
        <f>'[1]1. Delegazioni'!N40</f>
        <v>3.2000000000000002E-3</v>
      </c>
    </row>
    <row r="41" spans="2:29" x14ac:dyDescent="0.2">
      <c r="B41" s="1" t="s">
        <v>72</v>
      </c>
      <c r="C41" s="9">
        <f>'[1]1. Delegazioni'!C41</f>
        <v>12140</v>
      </c>
      <c r="D41" s="4">
        <f>'[1]1. Delegazioni'!D41</f>
        <v>179</v>
      </c>
      <c r="E41" s="6">
        <f>'[1]1. Delegazioni'!E41</f>
        <v>1.4999999999999999E-2</v>
      </c>
      <c r="F41" s="9">
        <f>'[1]1. Delegazioni'!F41</f>
        <v>8992</v>
      </c>
      <c r="G41" s="4">
        <f>'[1]1. Delegazioni'!G41</f>
        <v>129</v>
      </c>
      <c r="H41" s="6">
        <f>'[1]1. Delegazioni'!H41</f>
        <v>1.46E-2</v>
      </c>
      <c r="I41" s="9">
        <f>'[1]1. Delegazioni'!I41</f>
        <v>1431</v>
      </c>
      <c r="J41" s="4">
        <f>'[1]1. Delegazioni'!J41</f>
        <v>48</v>
      </c>
      <c r="K41" s="6">
        <f>'[1]1. Delegazioni'!K41</f>
        <v>3.4700000000000002E-2</v>
      </c>
      <c r="L41" s="9">
        <f>'[1]1. Delegazioni'!L41</f>
        <v>1717</v>
      </c>
      <c r="M41" s="4">
        <f>'[1]1. Delegazioni'!M41</f>
        <v>2</v>
      </c>
      <c r="N41" s="6">
        <f>'[1]1. Delegazioni'!N41</f>
        <v>1.1999999999999999E-3</v>
      </c>
    </row>
    <row r="42" spans="2:29" x14ac:dyDescent="0.2">
      <c r="B42" s="1" t="s">
        <v>79</v>
      </c>
      <c r="C42" s="9">
        <f>'[1]1. Delegazioni'!C42</f>
        <v>11327</v>
      </c>
      <c r="D42" s="4">
        <f>'[1]1. Delegazioni'!D42</f>
        <v>226</v>
      </c>
      <c r="E42" s="6">
        <f>'[1]1. Delegazioni'!E42</f>
        <v>2.0400000000000001E-2</v>
      </c>
      <c r="F42" s="9">
        <f>'[1]1. Delegazioni'!F42</f>
        <v>8706</v>
      </c>
      <c r="G42" s="4">
        <f>'[1]1. Delegazioni'!G42</f>
        <v>138</v>
      </c>
      <c r="H42" s="6">
        <f>'[1]1. Delegazioni'!H42</f>
        <v>1.61E-2</v>
      </c>
      <c r="I42" s="9">
        <f>'[1]1. Delegazioni'!I42</f>
        <v>1241</v>
      </c>
      <c r="J42" s="4">
        <f>'[1]1. Delegazioni'!J42</f>
        <v>18</v>
      </c>
      <c r="K42" s="6">
        <f>'[1]1. Delegazioni'!K42</f>
        <v>1.47E-2</v>
      </c>
      <c r="L42" s="9">
        <f>'[1]1. Delegazioni'!L42</f>
        <v>1380</v>
      </c>
      <c r="M42" s="4">
        <f>'[1]1. Delegazioni'!M42</f>
        <v>70</v>
      </c>
      <c r="N42" s="6">
        <f>'[1]1. Delegazioni'!N42</f>
        <v>5.3400000000000003E-2</v>
      </c>
    </row>
    <row r="43" spans="2:29" x14ac:dyDescent="0.2">
      <c r="B43" s="1" t="s">
        <v>73</v>
      </c>
      <c r="C43" s="9">
        <f>'[1]1. Delegazioni'!C43</f>
        <v>5924</v>
      </c>
      <c r="D43" s="4">
        <f>'[1]1. Delegazioni'!D43</f>
        <v>152</v>
      </c>
      <c r="E43" s="6">
        <f>'[1]1. Delegazioni'!E43</f>
        <v>2.63E-2</v>
      </c>
      <c r="F43" s="9">
        <f>'[1]1. Delegazioni'!F43</f>
        <v>4344</v>
      </c>
      <c r="G43" s="4">
        <f>'[1]1. Delegazioni'!G43</f>
        <v>79</v>
      </c>
      <c r="H43" s="6">
        <f>'[1]1. Delegazioni'!H43</f>
        <v>1.8499999999999999E-2</v>
      </c>
      <c r="I43" s="9">
        <f>'[1]1. Delegazioni'!I43</f>
        <v>513</v>
      </c>
      <c r="J43" s="4">
        <f>'[1]1. Delegazioni'!J43</f>
        <v>18</v>
      </c>
      <c r="K43" s="6">
        <f>'[1]1. Delegazioni'!K43</f>
        <v>3.6400000000000002E-2</v>
      </c>
      <c r="L43" s="9">
        <f>'[1]1. Delegazioni'!L43</f>
        <v>1067</v>
      </c>
      <c r="M43" s="4">
        <f>'[1]1. Delegazioni'!M43</f>
        <v>55</v>
      </c>
      <c r="N43" s="6">
        <f>'[1]1. Delegazioni'!N43</f>
        <v>5.4300000000000001E-2</v>
      </c>
    </row>
    <row r="44" spans="2:29" s="31" customFormat="1" ht="21" customHeight="1" x14ac:dyDescent="0.2">
      <c r="B44" s="30" t="s">
        <v>78</v>
      </c>
      <c r="C44" s="10">
        <f>'1. Tipologie'!C20</f>
        <v>51480</v>
      </c>
      <c r="D44" s="32">
        <f>'1. Tipologie'!D20</f>
        <v>925</v>
      </c>
      <c r="E44" s="8">
        <f>'1. Tipologie'!E20</f>
        <v>1.8296904361586392E-2</v>
      </c>
      <c r="F44" s="10">
        <f>'1. Tipologie'!F20</f>
        <v>38869</v>
      </c>
      <c r="G44" s="32">
        <f>'1. Tipologie'!G20</f>
        <v>608</v>
      </c>
      <c r="H44" s="8">
        <f>'1. Tipologie'!H20</f>
        <v>1.5890854917540054E-2</v>
      </c>
      <c r="I44" s="10">
        <f>'1. Tipologie'!I20</f>
        <v>6190</v>
      </c>
      <c r="J44" s="32">
        <f>'1. Tipologie'!J20</f>
        <v>132</v>
      </c>
      <c r="K44" s="8">
        <f>'1. Tipologie'!K20</f>
        <v>2.1789369428854406E-2</v>
      </c>
      <c r="L44" s="10">
        <f>'1. Tipologie'!L20</f>
        <v>6421</v>
      </c>
      <c r="M44" s="32">
        <f>'1. Tipologie'!M20</f>
        <v>185</v>
      </c>
      <c r="N44" s="8">
        <f>'1. Tipologie'!N20</f>
        <v>2.9666452854393843E-2</v>
      </c>
    </row>
    <row r="45" spans="2:29" ht="24.95" customHeight="1" x14ac:dyDescent="0.2">
      <c r="B45" s="207" t="s">
        <v>118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</row>
    <row r="48" spans="2:29" s="17" customFormat="1" ht="24.95" customHeight="1" x14ac:dyDescent="0.2">
      <c r="B48" s="194" t="s">
        <v>218</v>
      </c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</row>
    <row r="49" spans="2:17" ht="15" customHeight="1" x14ac:dyDescent="0.2">
      <c r="B49" s="195" t="s">
        <v>35</v>
      </c>
      <c r="C49" s="197" t="s">
        <v>84</v>
      </c>
      <c r="D49" s="197"/>
      <c r="E49" s="197"/>
      <c r="F49" s="199" t="s">
        <v>14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</row>
    <row r="50" spans="2:17" ht="30" customHeight="1" x14ac:dyDescent="0.2">
      <c r="B50" s="196"/>
      <c r="C50" s="198"/>
      <c r="D50" s="198"/>
      <c r="E50" s="198"/>
      <c r="F50" s="200" t="s">
        <v>80</v>
      </c>
      <c r="G50" s="201"/>
      <c r="H50" s="201"/>
      <c r="I50" s="200" t="s">
        <v>81</v>
      </c>
      <c r="J50" s="201"/>
      <c r="K50" s="201"/>
      <c r="L50" s="200" t="s">
        <v>82</v>
      </c>
      <c r="M50" s="201"/>
      <c r="N50" s="201"/>
      <c r="O50" s="200" t="s">
        <v>83</v>
      </c>
      <c r="P50" s="201"/>
      <c r="Q50" s="201"/>
    </row>
    <row r="51" spans="2:17" ht="40.5" customHeight="1" x14ac:dyDescent="0.2">
      <c r="B51" s="2"/>
      <c r="C51" s="41" t="s">
        <v>133</v>
      </c>
      <c r="D51" s="42" t="s">
        <v>121</v>
      </c>
      <c r="E51" s="42" t="s">
        <v>122</v>
      </c>
      <c r="F51" s="41" t="s">
        <v>133</v>
      </c>
      <c r="G51" s="42" t="s">
        <v>121</v>
      </c>
      <c r="H51" s="42" t="s">
        <v>122</v>
      </c>
      <c r="I51" s="41" t="s">
        <v>133</v>
      </c>
      <c r="J51" s="42" t="s">
        <v>121</v>
      </c>
      <c r="K51" s="42" t="s">
        <v>122</v>
      </c>
      <c r="L51" s="41" t="s">
        <v>133</v>
      </c>
      <c r="M51" s="42" t="s">
        <v>121</v>
      </c>
      <c r="N51" s="42" t="s">
        <v>122</v>
      </c>
      <c r="O51" s="41" t="s">
        <v>133</v>
      </c>
      <c r="P51" s="42" t="s">
        <v>121</v>
      </c>
      <c r="Q51" s="42" t="s">
        <v>122</v>
      </c>
    </row>
    <row r="52" spans="2:17" x14ac:dyDescent="0.2">
      <c r="B52" s="1" t="s">
        <v>69</v>
      </c>
      <c r="C52" s="9">
        <f>'[1]1. Delegazioni'!C52</f>
        <v>3951</v>
      </c>
      <c r="D52" s="4">
        <f>'[1]1. Delegazioni'!D52</f>
        <v>70</v>
      </c>
      <c r="E52" s="6">
        <f>'[1]1. Delegazioni'!E52</f>
        <v>1.7999999999999999E-2</v>
      </c>
      <c r="F52" s="9">
        <f>'[1]1. Delegazioni'!F52</f>
        <v>1859</v>
      </c>
      <c r="G52" s="4">
        <f>'[1]1. Delegazioni'!G52</f>
        <v>34</v>
      </c>
      <c r="H52" s="6">
        <f>'[1]1. Delegazioni'!H52</f>
        <v>1.8599999999999998E-2</v>
      </c>
      <c r="I52" s="9">
        <f>'[1]1. Delegazioni'!I52</f>
        <v>1137</v>
      </c>
      <c r="J52" s="4">
        <f>'[1]1. Delegazioni'!J52</f>
        <v>64</v>
      </c>
      <c r="K52" s="6">
        <f>'[1]1. Delegazioni'!K52</f>
        <v>5.96E-2</v>
      </c>
      <c r="L52" s="9">
        <f>'[1]1. Delegazioni'!L52</f>
        <v>815</v>
      </c>
      <c r="M52" s="4">
        <f>'[1]1. Delegazioni'!M52</f>
        <v>-21</v>
      </c>
      <c r="N52" s="6">
        <f>'[1]1. Delegazioni'!N52</f>
        <v>-2.5100000000000001E-2</v>
      </c>
      <c r="O52" s="9">
        <f>'[1]1. Delegazioni'!O52</f>
        <v>140</v>
      </c>
      <c r="P52" s="4">
        <f>'[1]1. Delegazioni'!P52</f>
        <v>-7</v>
      </c>
      <c r="Q52" s="6">
        <f>'[1]1. Delegazioni'!Q52</f>
        <v>-4.7600000000000003E-2</v>
      </c>
    </row>
    <row r="53" spans="2:17" x14ac:dyDescent="0.2">
      <c r="B53" s="1" t="s">
        <v>70</v>
      </c>
      <c r="C53" s="9">
        <f>'[1]1. Delegazioni'!C53</f>
        <v>14476</v>
      </c>
      <c r="D53" s="4">
        <f>'[1]1. Delegazioni'!D53</f>
        <v>252</v>
      </c>
      <c r="E53" s="6">
        <f>'[1]1. Delegazioni'!E53</f>
        <v>1.77E-2</v>
      </c>
      <c r="F53" s="9">
        <f>'[1]1. Delegazioni'!F53</f>
        <v>5696</v>
      </c>
      <c r="G53" s="4">
        <f>'[1]1. Delegazioni'!G53</f>
        <v>108</v>
      </c>
      <c r="H53" s="6">
        <f>'[1]1. Delegazioni'!H53</f>
        <v>1.9300000000000001E-2</v>
      </c>
      <c r="I53" s="9">
        <f>'[1]1. Delegazioni'!I53</f>
        <v>5315</v>
      </c>
      <c r="J53" s="4">
        <f>'[1]1. Delegazioni'!J53</f>
        <v>178</v>
      </c>
      <c r="K53" s="6">
        <f>'[1]1. Delegazioni'!K53</f>
        <v>3.4700000000000002E-2</v>
      </c>
      <c r="L53" s="9">
        <f>'[1]1. Delegazioni'!L53</f>
        <v>2748</v>
      </c>
      <c r="M53" s="4">
        <f>'[1]1. Delegazioni'!M53</f>
        <v>-25</v>
      </c>
      <c r="N53" s="6">
        <f>'[1]1. Delegazioni'!N53</f>
        <v>-8.9999999999999993E-3</v>
      </c>
      <c r="O53" s="9">
        <f>'[1]1. Delegazioni'!O53</f>
        <v>717</v>
      </c>
      <c r="P53" s="4">
        <f>'[1]1. Delegazioni'!P53</f>
        <v>-9</v>
      </c>
      <c r="Q53" s="6">
        <f>'[1]1. Delegazioni'!Q53</f>
        <v>-1.24E-2</v>
      </c>
    </row>
    <row r="54" spans="2:17" x14ac:dyDescent="0.2">
      <c r="B54" s="1" t="s">
        <v>71</v>
      </c>
      <c r="C54" s="9">
        <f>'[1]1. Delegazioni'!C54</f>
        <v>3661</v>
      </c>
      <c r="D54" s="4">
        <f>'[1]1. Delegazioni'!D54</f>
        <v>46</v>
      </c>
      <c r="E54" s="6">
        <f>'[1]1. Delegazioni'!E54</f>
        <v>1.2699999999999999E-2</v>
      </c>
      <c r="F54" s="9">
        <f>'[1]1. Delegazioni'!F54</f>
        <v>1843</v>
      </c>
      <c r="G54" s="4">
        <f>'[1]1. Delegazioni'!G54</f>
        <v>26</v>
      </c>
      <c r="H54" s="6">
        <f>'[1]1. Delegazioni'!H54</f>
        <v>1.43E-2</v>
      </c>
      <c r="I54" s="9">
        <f>'[1]1. Delegazioni'!I54</f>
        <v>923</v>
      </c>
      <c r="J54" s="4">
        <f>'[1]1. Delegazioni'!J54</f>
        <v>26</v>
      </c>
      <c r="K54" s="6">
        <f>'[1]1. Delegazioni'!K54</f>
        <v>2.9000000000000001E-2</v>
      </c>
      <c r="L54" s="9">
        <f>'[1]1. Delegazioni'!L54</f>
        <v>746</v>
      </c>
      <c r="M54" s="4">
        <f>'[1]1. Delegazioni'!M54</f>
        <v>3</v>
      </c>
      <c r="N54" s="6">
        <f>'[1]1. Delegazioni'!N54</f>
        <v>4.0000000000000001E-3</v>
      </c>
      <c r="O54" s="9">
        <f>'[1]1. Delegazioni'!O54</f>
        <v>149</v>
      </c>
      <c r="P54" s="4">
        <f>'[1]1. Delegazioni'!P54</f>
        <v>-9</v>
      </c>
      <c r="Q54" s="6">
        <f>'[1]1. Delegazioni'!Q54</f>
        <v>-5.7000000000000002E-2</v>
      </c>
    </row>
    <row r="55" spans="2:17" x14ac:dyDescent="0.2">
      <c r="B55" s="1" t="s">
        <v>72</v>
      </c>
      <c r="C55" s="9">
        <f>'[1]1. Delegazioni'!C55</f>
        <v>12140</v>
      </c>
      <c r="D55" s="4">
        <f>'[1]1. Delegazioni'!D55</f>
        <v>179</v>
      </c>
      <c r="E55" s="6">
        <f>'[1]1. Delegazioni'!E55</f>
        <v>1.4999999999999999E-2</v>
      </c>
      <c r="F55" s="9">
        <f>'[1]1. Delegazioni'!F55</f>
        <v>4665</v>
      </c>
      <c r="G55" s="4">
        <f>'[1]1. Delegazioni'!G55</f>
        <v>61</v>
      </c>
      <c r="H55" s="6">
        <f>'[1]1. Delegazioni'!H55</f>
        <v>1.32E-2</v>
      </c>
      <c r="I55" s="9">
        <f>'[1]1. Delegazioni'!I55</f>
        <v>4704</v>
      </c>
      <c r="J55" s="4">
        <f>'[1]1. Delegazioni'!J55</f>
        <v>144</v>
      </c>
      <c r="K55" s="6">
        <f>'[1]1. Delegazioni'!K55</f>
        <v>3.1600000000000003E-2</v>
      </c>
      <c r="L55" s="9">
        <f>'[1]1. Delegazioni'!L55</f>
        <v>2298</v>
      </c>
      <c r="M55" s="4">
        <f>'[1]1. Delegazioni'!M55</f>
        <v>-16</v>
      </c>
      <c r="N55" s="6">
        <f>'[1]1. Delegazioni'!N55</f>
        <v>-6.8999999999999999E-3</v>
      </c>
      <c r="O55" s="9">
        <f>'[1]1. Delegazioni'!O55</f>
        <v>473</v>
      </c>
      <c r="P55" s="4">
        <f>'[1]1. Delegazioni'!P55</f>
        <v>-10</v>
      </c>
      <c r="Q55" s="6">
        <f>'[1]1. Delegazioni'!Q55</f>
        <v>-2.07E-2</v>
      </c>
    </row>
    <row r="56" spans="2:17" x14ac:dyDescent="0.2">
      <c r="B56" s="1" t="s">
        <v>79</v>
      </c>
      <c r="C56" s="9">
        <f>'[1]1. Delegazioni'!C56</f>
        <v>11327</v>
      </c>
      <c r="D56" s="4">
        <f>'[1]1. Delegazioni'!D56</f>
        <v>226</v>
      </c>
      <c r="E56" s="6">
        <f>'[1]1. Delegazioni'!E56</f>
        <v>2.0400000000000001E-2</v>
      </c>
      <c r="F56" s="9">
        <f>'[1]1. Delegazioni'!F56</f>
        <v>4331</v>
      </c>
      <c r="G56" s="4">
        <f>'[1]1. Delegazioni'!G56</f>
        <v>80</v>
      </c>
      <c r="H56" s="6">
        <f>'[1]1. Delegazioni'!H56</f>
        <v>1.8800000000000001E-2</v>
      </c>
      <c r="I56" s="9">
        <f>'[1]1. Delegazioni'!I56</f>
        <v>4420</v>
      </c>
      <c r="J56" s="4">
        <f>'[1]1. Delegazioni'!J56</f>
        <v>176</v>
      </c>
      <c r="K56" s="6">
        <f>'[1]1. Delegazioni'!K56</f>
        <v>4.1500000000000002E-2</v>
      </c>
      <c r="L56" s="9">
        <f>'[1]1. Delegazioni'!L56</f>
        <v>2165</v>
      </c>
      <c r="M56" s="4">
        <f>'[1]1. Delegazioni'!M56</f>
        <v>-39</v>
      </c>
      <c r="N56" s="6">
        <f>'[1]1. Delegazioni'!N56</f>
        <v>-1.77E-2</v>
      </c>
      <c r="O56" s="9">
        <f>'[1]1. Delegazioni'!O56</f>
        <v>411</v>
      </c>
      <c r="P56" s="4">
        <f>'[1]1. Delegazioni'!P56</f>
        <v>9</v>
      </c>
      <c r="Q56" s="6">
        <f>'[1]1. Delegazioni'!Q56</f>
        <v>2.24E-2</v>
      </c>
    </row>
    <row r="57" spans="2:17" x14ac:dyDescent="0.2">
      <c r="B57" s="1" t="s">
        <v>73</v>
      </c>
      <c r="C57" s="9">
        <f>'[1]1. Delegazioni'!C57</f>
        <v>5924</v>
      </c>
      <c r="D57" s="4">
        <f>'[1]1. Delegazioni'!D57</f>
        <v>152</v>
      </c>
      <c r="E57" s="6">
        <f>'[1]1. Delegazioni'!E57</f>
        <v>2.63E-2</v>
      </c>
      <c r="F57" s="9">
        <f>'[1]1. Delegazioni'!F57</f>
        <v>2337</v>
      </c>
      <c r="G57" s="4">
        <f>'[1]1. Delegazioni'!G57</f>
        <v>46</v>
      </c>
      <c r="H57" s="6">
        <f>'[1]1. Delegazioni'!H57</f>
        <v>2.01E-2</v>
      </c>
      <c r="I57" s="9">
        <f>'[1]1. Delegazioni'!I57</f>
        <v>2306</v>
      </c>
      <c r="J57" s="4">
        <f>'[1]1. Delegazioni'!J57</f>
        <v>117</v>
      </c>
      <c r="K57" s="6">
        <f>'[1]1. Delegazioni'!K57</f>
        <v>5.3400000000000003E-2</v>
      </c>
      <c r="L57" s="9">
        <f>'[1]1. Delegazioni'!L57</f>
        <v>1057</v>
      </c>
      <c r="M57" s="4">
        <f>'[1]1. Delegazioni'!M57</f>
        <v>-12</v>
      </c>
      <c r="N57" s="6">
        <f>'[1]1. Delegazioni'!N57</f>
        <v>-1.12E-2</v>
      </c>
      <c r="O57" s="9">
        <f>'[1]1. Delegazioni'!O57</f>
        <v>224</v>
      </c>
      <c r="P57" s="4">
        <f>'[1]1. Delegazioni'!P57</f>
        <v>1</v>
      </c>
      <c r="Q57" s="6">
        <f>'[1]1. Delegazioni'!Q57</f>
        <v>4.4999999999999997E-3</v>
      </c>
    </row>
    <row r="58" spans="2:17" s="31" customFormat="1" ht="21" customHeight="1" x14ac:dyDescent="0.2">
      <c r="B58" s="30" t="s">
        <v>78</v>
      </c>
      <c r="C58" s="9">
        <f>'1. Natura giuridica'!C20</f>
        <v>51480</v>
      </c>
      <c r="D58" s="4">
        <f>'1. Natura giuridica'!D20</f>
        <v>925</v>
      </c>
      <c r="E58" s="6">
        <f>'1. Natura giuridica'!E20</f>
        <v>1.8296904361586392E-2</v>
      </c>
      <c r="F58" s="9">
        <f>'1. Natura giuridica'!F20</f>
        <v>20731</v>
      </c>
      <c r="G58" s="4">
        <f>'1. Natura giuridica'!G20</f>
        <v>355</v>
      </c>
      <c r="H58" s="6">
        <f>'1. Natura giuridica'!H20</f>
        <v>1.7422457793482529E-2</v>
      </c>
      <c r="I58" s="9">
        <f>'1. Natura giuridica'!I20</f>
        <v>18805</v>
      </c>
      <c r="J58" s="4">
        <f>'1. Natura giuridica'!J20</f>
        <v>705</v>
      </c>
      <c r="K58" s="6">
        <f>'1. Natura giuridica'!K20</f>
        <v>3.8950276243093926E-2</v>
      </c>
      <c r="L58" s="9">
        <f>'1. Natura giuridica'!L20</f>
        <v>9830</v>
      </c>
      <c r="M58" s="4">
        <f>'1. Natura giuridica'!M20</f>
        <v>-110</v>
      </c>
      <c r="N58" s="6">
        <f>'1. Natura giuridica'!N20</f>
        <v>-1.1066398390342052E-2</v>
      </c>
      <c r="O58" s="9">
        <f>'1. Natura giuridica'!O20</f>
        <v>2114</v>
      </c>
      <c r="P58" s="4">
        <f>'1. Natura giuridica'!P20</f>
        <v>-25</v>
      </c>
      <c r="Q58" s="6">
        <f>'1. Natura giuridica'!Q20</f>
        <v>-1.168770453482936E-2</v>
      </c>
    </row>
    <row r="59" spans="2:17" ht="24.95" customHeight="1" x14ac:dyDescent="0.2">
      <c r="B59" s="208" t="s">
        <v>118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</row>
  </sheetData>
  <sheetProtection sheet="1" objects="1" scenarios="1"/>
  <mergeCells count="35">
    <mergeCell ref="B49:B50"/>
    <mergeCell ref="C49:E50"/>
    <mergeCell ref="F49:Q49"/>
    <mergeCell ref="F50:H50"/>
    <mergeCell ref="I50:K50"/>
    <mergeCell ref="L50:N50"/>
    <mergeCell ref="O50:Q50"/>
    <mergeCell ref="O8:Q8"/>
    <mergeCell ref="B35:B36"/>
    <mergeCell ref="C35:E36"/>
    <mergeCell ref="F35:N35"/>
    <mergeCell ref="F36:H36"/>
    <mergeCell ref="I36:K36"/>
    <mergeCell ref="L36:N36"/>
    <mergeCell ref="L22:N22"/>
    <mergeCell ref="F8:H8"/>
    <mergeCell ref="C7:E8"/>
    <mergeCell ref="I8:K8"/>
    <mergeCell ref="L8:N8"/>
    <mergeCell ref="B45:Q45"/>
    <mergeCell ref="B31:P31"/>
    <mergeCell ref="B2:Q4"/>
    <mergeCell ref="B48:Q48"/>
    <mergeCell ref="B59:Q59"/>
    <mergeCell ref="B6:Q6"/>
    <mergeCell ref="B17:Q17"/>
    <mergeCell ref="B20:N20"/>
    <mergeCell ref="B34:N34"/>
    <mergeCell ref="B7:B8"/>
    <mergeCell ref="F7:Q7"/>
    <mergeCell ref="B21:B22"/>
    <mergeCell ref="C21:E22"/>
    <mergeCell ref="F21:N21"/>
    <mergeCell ref="F22:H22"/>
    <mergeCell ref="I22:K22"/>
  </mergeCells>
  <pageMargins left="0.7" right="0.7" top="0.75" bottom="0.75" header="0.3" footer="0.3"/>
  <pageSetup paperSize="9" scale="6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E84B-5FFA-42CC-81C8-FA5A2A86B432}">
  <sheetPr codeName="Foglio9">
    <tabColor theme="1"/>
  </sheetPr>
  <dimension ref="B2:S33"/>
  <sheetViews>
    <sheetView workbookViewId="0">
      <selection activeCell="H28" sqref="H28"/>
    </sheetView>
  </sheetViews>
  <sheetFormatPr defaultRowHeight="14.25" x14ac:dyDescent="0.2"/>
  <cols>
    <col min="1" max="1" width="4.25" style="85" customWidth="1"/>
    <col min="2" max="2" width="8" style="85" customWidth="1"/>
    <col min="3" max="9" width="9" style="85"/>
    <col min="10" max="10" width="8.5" style="85" customWidth="1"/>
    <col min="11" max="11" width="8.625" style="85" customWidth="1"/>
    <col min="12" max="16384" width="9" style="85"/>
  </cols>
  <sheetData>
    <row r="2" spans="2:19" s="20" customFormat="1" ht="44.25" customHeight="1" x14ac:dyDescent="0.2">
      <c r="B2" s="174" t="s">
        <v>110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2:19" ht="15" thickBot="1" x14ac:dyDescent="0.25"/>
    <row r="4" spans="2:19" s="20" customFormat="1" ht="12.75" customHeight="1" x14ac:dyDescent="0.2">
      <c r="B4" s="82"/>
      <c r="C4" s="22"/>
      <c r="D4" s="22"/>
      <c r="E4" s="22"/>
      <c r="F4" s="22"/>
      <c r="G4" s="22"/>
      <c r="H4" s="23"/>
      <c r="J4" s="88"/>
      <c r="K4" s="22"/>
      <c r="L4" s="22"/>
      <c r="M4" s="22"/>
      <c r="N4" s="22"/>
      <c r="O4" s="22"/>
      <c r="P4" s="23"/>
    </row>
    <row r="5" spans="2:19" s="20" customFormat="1" ht="18.75" customHeight="1" x14ac:dyDescent="0.2">
      <c r="B5" s="28" t="s">
        <v>50</v>
      </c>
      <c r="H5" s="24"/>
      <c r="J5" s="28" t="s">
        <v>107</v>
      </c>
      <c r="P5" s="24"/>
    </row>
    <row r="6" spans="2:19" s="20" customFormat="1" x14ac:dyDescent="0.2">
      <c r="B6" s="29" t="s">
        <v>46</v>
      </c>
      <c r="C6" s="21"/>
      <c r="D6" s="21"/>
      <c r="E6" s="21"/>
      <c r="F6" s="21"/>
      <c r="G6" s="21"/>
      <c r="H6" s="25"/>
      <c r="J6" s="29" t="s">
        <v>108</v>
      </c>
      <c r="P6" s="24"/>
    </row>
    <row r="7" spans="2:19" s="20" customFormat="1" x14ac:dyDescent="0.2">
      <c r="B7" s="29" t="s">
        <v>96</v>
      </c>
      <c r="C7" s="21"/>
      <c r="D7" s="21"/>
      <c r="E7" s="21"/>
      <c r="F7" s="21"/>
      <c r="G7" s="21"/>
      <c r="H7" s="25"/>
      <c r="J7" s="29" t="s">
        <v>114</v>
      </c>
      <c r="P7" s="24"/>
    </row>
    <row r="8" spans="2:19" s="20" customFormat="1" x14ac:dyDescent="0.2">
      <c r="B8" s="29" t="s">
        <v>111</v>
      </c>
      <c r="C8" s="21"/>
      <c r="D8" s="21"/>
      <c r="E8" s="21"/>
      <c r="F8" s="21"/>
      <c r="G8" s="21"/>
      <c r="H8" s="25"/>
      <c r="J8" s="29" t="s">
        <v>115</v>
      </c>
      <c r="P8" s="24"/>
    </row>
    <row r="9" spans="2:19" s="20" customFormat="1" x14ac:dyDescent="0.2">
      <c r="B9" s="29" t="s">
        <v>112</v>
      </c>
      <c r="C9" s="21"/>
      <c r="D9" s="21"/>
      <c r="E9" s="21"/>
      <c r="F9" s="21"/>
      <c r="G9" s="21"/>
      <c r="H9" s="25"/>
      <c r="J9" s="89"/>
      <c r="P9" s="24"/>
      <c r="S9" s="59"/>
    </row>
    <row r="10" spans="2:19" s="20" customFormat="1" x14ac:dyDescent="0.2">
      <c r="B10" s="29" t="s">
        <v>49</v>
      </c>
      <c r="H10" s="24"/>
      <c r="J10" s="89"/>
      <c r="P10" s="24"/>
      <c r="S10" s="59"/>
    </row>
    <row r="11" spans="2:19" s="20" customFormat="1" x14ac:dyDescent="0.2">
      <c r="B11" s="89"/>
      <c r="H11" s="24"/>
      <c r="J11" s="89"/>
      <c r="P11" s="24"/>
    </row>
    <row r="12" spans="2:19" s="20" customFormat="1" x14ac:dyDescent="0.2">
      <c r="B12" s="29"/>
      <c r="C12" s="21"/>
      <c r="D12" s="21"/>
      <c r="E12" s="21"/>
      <c r="F12" s="21"/>
      <c r="G12" s="21"/>
      <c r="H12" s="81" t="s">
        <v>36</v>
      </c>
      <c r="J12" s="89"/>
      <c r="P12" s="81" t="s">
        <v>36</v>
      </c>
      <c r="S12" s="59"/>
    </row>
    <row r="13" spans="2:19" ht="15" thickBot="1" x14ac:dyDescent="0.25">
      <c r="B13" s="83"/>
      <c r="C13" s="26"/>
      <c r="D13" s="26"/>
      <c r="E13" s="26"/>
      <c r="F13" s="26"/>
      <c r="G13" s="26"/>
      <c r="H13" s="27"/>
      <c r="J13" s="83"/>
      <c r="K13" s="26"/>
      <c r="L13" s="26"/>
      <c r="M13" s="26"/>
      <c r="N13" s="26"/>
      <c r="O13" s="26"/>
      <c r="P13" s="27"/>
    </row>
    <row r="15" spans="2:19" ht="21.75" customHeight="1" x14ac:dyDescent="0.2">
      <c r="B15" s="77" t="s">
        <v>113</v>
      </c>
    </row>
    <row r="22" ht="21.75" customHeight="1" x14ac:dyDescent="0.2"/>
    <row r="28" ht="21.75" customHeight="1" x14ac:dyDescent="0.2"/>
    <row r="33" ht="21.75" customHeight="1" x14ac:dyDescent="0.2"/>
  </sheetData>
  <sheetProtection sheet="1" objects="1" scenarios="1"/>
  <mergeCells count="1">
    <mergeCell ref="B2:P2"/>
  </mergeCells>
  <pageMargins left="0.7" right="0.7" top="0.75" bottom="0.75" header="0.3" footer="0.3"/>
  <pageSetup paperSize="9" orientation="portrait" horizontalDpi="4294967292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i U 4 1 U E + G 9 a C p A A A A + A A A A B I A H A B D b 2 5 m a W c v U G F j a 2 F n Z S 5 4 b W w g o h g A K K A U A A A A A A A A A A A A A A A A A A A A A A A A A A A A h Y 9 N C s I w G E S v U r J v k l b 6 Q / m a L l w J F g R F 3 I Y Y 2 2 C b S p O a 3 s 2 F R / I K F r T q z u U M b + D N 4 3 a H Y m w b 7 y p 7 o z q d o w B T 5 E k t u q P S V Y 4 G e / J T V D D Y c H H m l f Q m W J t s N C p H t b W X j B D n H H Y L 3 P U V C S k N y K F c b 0 U t W + 4 r b S z X Q q L P 6 v h / h R j s X z I s x E m M o z h J c Z Q G Q O Y a S q W / S D g Z Y w r k p 4 T l 0 N i h l 0 x Z f 7 U D M k c g 7 x f s C V B L A w Q U A A I A C A C J T j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U 4 1 U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i U 4 1 U E + G 9 a C p A A A A + A A A A B I A A A A A A A A A A A A A A A A A A A A A A E N v b m Z p Z y 9 Q Y W N r Y W d l L n h t b F B L A Q I t A B Q A A g A I A I l O N V A P y u m r p A A A A O k A A A A T A A A A A A A A A A A A A A A A A P U A A A B b Q 2 9 u d G V u d F 9 U e X B l c 1 0 u e G 1 s U E s B A i 0 A F A A C A A g A i U 4 1 U B h Q + Q a X A Q A A E A M A A B M A A A A A A A A A A A A A A A A A 5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A 4 A A A A A A A C i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D g 6 N T E 6 N T U u N j U x M z Y x N l o i I C 8 + P E V u d H J 5 I F R 5 c G U 9 I k Z p b G x D b 2 x 1 b W 5 U e X B l c y I g V m F s d W U 9 I n N B d 1 l E Q X d N R E F 3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Y 3 J v c 2 V 0 d G 9 y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j c m 9 z Z X R 0 b 3 J p L 0 1 h Y 3 J v c 2 V 0 d G 9 y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G K d W 9 r 7 o R Z c A Z V x r z n + Q A A A A A A I A A A A A A B B m A A A A A Q A A I A A A A B 6 I e z n p e j s 1 Z U Q J J K Y E H P V d R 8 E I V w i + y i u b 2 p J + j W I C A A A A A A 6 A A A A A A g A A I A A A A P 4 H a b 0 R r 5 i s v g 8 h C z W / r G p x G 8 6 G r + q S L 4 F y V T N W q I c 5 U A A A A A y F x Z f s w E m G 7 c q L + r b 2 n 5 T O h I 7 0 F c s 2 q f P y x Q d G 3 0 9 7 d / T X w 6 + V Q 8 f 5 Y b I t W d + L d b e 3 i 6 T d a F i Y Y / H Z P q A K a c P S m d N a 2 C Y r X / P R C z A B 1 G H h Q A A A A M 3 k K o z w l m a 5 a j T m d m t r / U u R 9 7 / b 2 S Y w q J Z B B 7 0 u M n s E 1 s m F n 9 a x 9 P 1 w s 4 y f w i a x H h 0 L p 9 J 1 J o 8 X 2 5 a m T W C f q f 4 =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18</vt:i4>
      </vt:variant>
    </vt:vector>
  </HeadingPairs>
  <TitlesOfParts>
    <vt:vector size="39" baseType="lpstr">
      <vt:lpstr>1. UNITÀ LOCALI</vt:lpstr>
      <vt:lpstr>1. Macrosettori</vt:lpstr>
      <vt:lpstr>1. Settori</vt:lpstr>
      <vt:lpstr>1. Tipologie</vt:lpstr>
      <vt:lpstr>1. Natura giuridica</vt:lpstr>
      <vt:lpstr>1. Specializzazione</vt:lpstr>
      <vt:lpstr>1. Province</vt:lpstr>
      <vt:lpstr>1. Delegazioni</vt:lpstr>
      <vt:lpstr>2. IMPRENDITORI</vt:lpstr>
      <vt:lpstr>2. Settori</vt:lpstr>
      <vt:lpstr>2. Classe d'età</vt:lpstr>
      <vt:lpstr>2. Genere</vt:lpstr>
      <vt:lpstr>2. Nazionalità</vt:lpstr>
      <vt:lpstr>2. Delegazioni</vt:lpstr>
      <vt:lpstr>3. MERCATO DEL LAVORO</vt:lpstr>
      <vt:lpstr>3. Settori</vt:lpstr>
      <vt:lpstr>3. Contratti</vt:lpstr>
      <vt:lpstr>3. Classe età</vt:lpstr>
      <vt:lpstr>3. Genere</vt:lpstr>
      <vt:lpstr>3. Nazionalità</vt:lpstr>
      <vt:lpstr>3. Delegazioni</vt:lpstr>
      <vt:lpstr>'1. Delegazioni'!Area_stampa</vt:lpstr>
      <vt:lpstr>'1. Macrosettori'!Area_stampa</vt:lpstr>
      <vt:lpstr>'1. Natura giuridica'!Area_stampa</vt:lpstr>
      <vt:lpstr>'1. Province'!Area_stampa</vt:lpstr>
      <vt:lpstr>'1. Settori'!Area_stampa</vt:lpstr>
      <vt:lpstr>'1. Specializzazione'!Area_stampa</vt:lpstr>
      <vt:lpstr>'1. Tipologie'!Area_stampa</vt:lpstr>
      <vt:lpstr>'2. Classe d''età'!Area_stampa</vt:lpstr>
      <vt:lpstr>'2. Delegazioni'!Area_stampa</vt:lpstr>
      <vt:lpstr>'2. Genere'!Area_stampa</vt:lpstr>
      <vt:lpstr>'2. Nazionalità'!Area_stampa</vt:lpstr>
      <vt:lpstr>'2. Settori'!Area_stampa</vt:lpstr>
      <vt:lpstr>'3. Classe età'!Area_stampa</vt:lpstr>
      <vt:lpstr>'3. Contratti'!Area_stampa</vt:lpstr>
      <vt:lpstr>'3. Delegazioni'!Area_stampa</vt:lpstr>
      <vt:lpstr>'3. Genere'!Area_stampa</vt:lpstr>
      <vt:lpstr>'3. Nazionalità'!Area_stampa</vt:lpstr>
      <vt:lpstr>'3. Settori'!Area_stampa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2022-07-08T10:16:51Z</dcterms:modified>
</cp:coreProperties>
</file>